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770" tabRatio="825"/>
  </bookViews>
  <sheets>
    <sheet name="はじめに（PC）" sheetId="34" r:id="rId1"/>
    <sheet name="はじめに (手書き)" sheetId="52" r:id="rId2"/>
    <sheet name="様式1-1号" sheetId="6" r:id="rId3"/>
    <sheet name="様式1-2号" sheetId="8" r:id="rId4"/>
    <sheet name="様式1-3号" sheetId="24" r:id="rId5"/>
    <sheet name="活動計画書" sheetId="27" r:id="rId6"/>
    <sheet name="加算措置" sheetId="51" r:id="rId7"/>
    <sheet name="位置図" sheetId="25" r:id="rId8"/>
    <sheet name="構成員一覧" sheetId="12" r:id="rId9"/>
    <sheet name="長寿命化整備計画" sheetId="45" r:id="rId10"/>
    <sheet name="工事確認書" sheetId="14" r:id="rId11"/>
    <sheet name="活動記録 " sheetId="44" r:id="rId12"/>
    <sheet name="金銭出納簿" sheetId="15" r:id="rId13"/>
    <sheet name="報告書" sheetId="2" r:id="rId14"/>
    <sheet name="【取組番号早見表】" sheetId="32" r:id="rId15"/>
    <sheet name="【取組番号表】 " sheetId="50" r:id="rId16"/>
    <sheet name="【選択肢】" sheetId="30" r:id="rId17"/>
  </sheets>
  <definedNames>
    <definedName name="_xlnm._FilterDatabase" localSheetId="13" hidden="1">報告書!#REF!</definedName>
    <definedName name="A.■か□">【選択肢】!$A$3:$A$4</definedName>
    <definedName name="B.○か空白">【選択肢】!$B$3:$B$4</definedName>
    <definedName name="Ｃ1.計画欄">【選択肢】!$C$3:$C$4</definedName>
    <definedName name="Ｃ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1.構成員一覧の分類_農業者">【選択肢】!$H$3:$H$6</definedName>
    <definedName name="H2.構成員一覧の分類_農業者以外個人">【選択肢】!$H$7</definedName>
    <definedName name="H3.構成員一覧の分類_農業者以外団体">【選択肢】!$H$8:$H$15</definedName>
    <definedName name="Ｉ.金銭出納簿の区分">【選択肢】!$I$3:$I$4</definedName>
    <definedName name="Ｊ.金銭出納簿の収支の分類">【選択肢】!$J$3:$J$10</definedName>
    <definedName name="K.農村環境保全活動">【選択肢】!$Q$44:$Q$56</definedName>
    <definedName name="L.増進活動">【選択肢】!$R$57:$R$64</definedName>
    <definedName name="M.長寿命化">【選択肢】!$S$66:$S$71</definedName>
    <definedName name="_xlnm.Print_Area" localSheetId="15">'【取組番号表】 '!$A$1:$F$190</definedName>
    <definedName name="_xlnm.Print_Area" localSheetId="16">【選択肢】!$K$1:$T$78</definedName>
    <definedName name="_xlnm.Print_Area" localSheetId="1">'はじめに (手書き)'!$A$1:$F$28</definedName>
    <definedName name="_xlnm.Print_Area" localSheetId="0">'はじめに（PC）'!$A$1:$F$48</definedName>
    <definedName name="_xlnm.Print_Area" localSheetId="6">加算措置!$A$1:$W$76</definedName>
    <definedName name="_xlnm.Print_Area" localSheetId="11">'活動記録 '!$A$1:$Q$30</definedName>
    <definedName name="_xlnm.Print_Area" localSheetId="5">活動計画書!$A$1:$W$165</definedName>
    <definedName name="_xlnm.Print_Area" localSheetId="12">金銭出納簿!$A$1:$N$57</definedName>
    <definedName name="_xlnm.Print_Area" localSheetId="10">工事確認書!$A$1:$B$27</definedName>
    <definedName name="_xlnm.Print_Area" localSheetId="8">構成員一覧!$A$1:$W$55</definedName>
    <definedName name="_xlnm.Print_Area" localSheetId="9">長寿命化整備計画!$A$1:$M$40</definedName>
    <definedName name="_xlnm.Print_Area" localSheetId="13">報告書!$A$1:$V$150</definedName>
    <definedName name="_xlnm.Print_Area" localSheetId="2">'様式1-1号'!$A$1:$F$22</definedName>
    <definedName name="_xlnm.Print_Area" localSheetId="3">'様式1-2号'!$A$1:$G$43</definedName>
    <definedName name="_xlnm.Print_Area" localSheetId="4">'様式1-3号'!$A$1:$O$70</definedName>
    <definedName name="_xlnm.Print_Titles" localSheetId="11">'活動記録 '!$5:$7</definedName>
    <definedName name="_xlnm.Print_Titles" localSheetId="12">金銭出納簿!$7:$7</definedName>
    <definedName name="Z_4D33B020_8F18_431B_BFB6_22453331905E_.wvu.PrintArea" localSheetId="12" hidden="1">金銭出納簿!$A$1:$L$56</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40" i="27" l="1"/>
  <c r="I40" i="27" s="1"/>
  <c r="V38" i="27"/>
  <c r="I37" i="27" l="1"/>
  <c r="I36" i="27"/>
  <c r="I35" i="27"/>
  <c r="I34" i="27"/>
  <c r="I33" i="27"/>
  <c r="I32" i="27"/>
  <c r="I25" i="27"/>
  <c r="I24" i="27"/>
  <c r="I23" i="27"/>
  <c r="I22" i="27"/>
  <c r="I21" i="27"/>
  <c r="I20" i="27"/>
  <c r="I13" i="27"/>
  <c r="I12" i="27"/>
  <c r="I11" i="27"/>
  <c r="I10" i="27"/>
  <c r="I9" i="27"/>
  <c r="I8" i="27"/>
  <c r="I8" i="15" l="1"/>
  <c r="I9" i="15" s="1"/>
  <c r="I10" i="15" s="1"/>
  <c r="I11" i="15" s="1"/>
  <c r="I12" i="15" s="1"/>
  <c r="I13" i="15" s="1"/>
  <c r="I14" i="15" s="1"/>
  <c r="I15" i="15" s="1"/>
  <c r="I16" i="15" s="1"/>
  <c r="I17" i="15" s="1"/>
  <c r="I18" i="15" s="1"/>
  <c r="I19" i="15" s="1"/>
  <c r="I20" i="15" s="1"/>
  <c r="I21" i="15" s="1"/>
  <c r="I22" i="15" s="1"/>
  <c r="I23" i="15" s="1"/>
  <c r="I24" i="15" s="1"/>
  <c r="I25" i="15" s="1"/>
  <c r="I26" i="15" s="1"/>
  <c r="I27" i="15" s="1"/>
  <c r="G12" i="44" l="1"/>
  <c r="P73" i="30" l="1"/>
  <c r="M2" i="24" l="1"/>
  <c r="N84" i="2" l="1"/>
  <c r="N83" i="2"/>
  <c r="N82" i="2"/>
  <c r="L44" i="24" l="1"/>
  <c r="I63" i="51" l="1"/>
  <c r="I61" i="51"/>
  <c r="I59" i="51"/>
  <c r="I65" i="51" s="1"/>
  <c r="C39" i="51"/>
  <c r="I36" i="51"/>
  <c r="I34" i="51"/>
  <c r="I32" i="51"/>
  <c r="I38" i="51" s="1"/>
  <c r="I10" i="51"/>
  <c r="I8" i="51"/>
  <c r="I12" i="51" s="1"/>
  <c r="I6" i="51"/>
  <c r="C3" i="2" l="1"/>
  <c r="O73" i="2"/>
  <c r="O64" i="2"/>
  <c r="E41" i="15" l="1"/>
  <c r="N8" i="44"/>
  <c r="E30" i="44"/>
  <c r="I2" i="45"/>
  <c r="Q2" i="44"/>
  <c r="I64" i="51"/>
  <c r="I62" i="51"/>
  <c r="I60" i="51"/>
  <c r="I11" i="51"/>
  <c r="I9" i="51"/>
  <c r="I7" i="51"/>
  <c r="I13" i="51" l="1"/>
  <c r="Z5" i="12"/>
  <c r="AD5" i="12"/>
  <c r="G132" i="2" l="1"/>
  <c r="A3" i="6"/>
  <c r="P18" i="44"/>
  <c r="P11" i="44"/>
  <c r="P10" i="44"/>
  <c r="P22" i="44"/>
  <c r="P14" i="44"/>
  <c r="P26" i="44"/>
  <c r="P23" i="44"/>
  <c r="P20" i="44"/>
  <c r="P19" i="44"/>
  <c r="P16" i="44"/>
  <c r="P13" i="44"/>
  <c r="P12" i="44"/>
  <c r="P9" i="44"/>
  <c r="P8" i="44"/>
  <c r="N27" i="44"/>
  <c r="O27" i="44"/>
  <c r="P27" i="44"/>
  <c r="N30" i="44"/>
  <c r="O26" i="44"/>
  <c r="O25" i="44"/>
  <c r="O24" i="44"/>
  <c r="O23" i="44"/>
  <c r="O22" i="44"/>
  <c r="O21" i="44"/>
  <c r="O20" i="44"/>
  <c r="O19" i="44"/>
  <c r="O10" i="44"/>
  <c r="O18" i="44"/>
  <c r="O17" i="44"/>
  <c r="O16" i="44"/>
  <c r="O15" i="44"/>
  <c r="O14" i="44"/>
  <c r="O13" i="44"/>
  <c r="O12" i="44"/>
  <c r="O11" i="44"/>
  <c r="O9" i="44"/>
  <c r="O8" i="44"/>
  <c r="N13" i="44"/>
  <c r="N14" i="44"/>
  <c r="N26" i="44"/>
  <c r="N24" i="44"/>
  <c r="N23" i="44"/>
  <c r="N22" i="44"/>
  <c r="N21" i="44"/>
  <c r="N20" i="44"/>
  <c r="N19" i="44"/>
  <c r="N10" i="44"/>
  <c r="N18" i="44"/>
  <c r="N17" i="44"/>
  <c r="N16" i="44"/>
  <c r="N15" i="44"/>
  <c r="N25" i="44"/>
  <c r="N12" i="44"/>
  <c r="N11" i="44"/>
  <c r="N9" i="44"/>
  <c r="P72" i="30"/>
  <c r="P17" i="44" l="1"/>
  <c r="P24" i="44"/>
  <c r="P21" i="44"/>
  <c r="P25" i="44"/>
  <c r="P15" i="44"/>
  <c r="C66" i="51"/>
  <c r="M50" i="51"/>
  <c r="I50" i="51"/>
  <c r="E54" i="51" s="1"/>
  <c r="P48" i="51"/>
  <c r="P47" i="51"/>
  <c r="I37" i="51"/>
  <c r="I35" i="51"/>
  <c r="I33" i="51"/>
  <c r="I39" i="51" s="1"/>
  <c r="C13" i="51"/>
  <c r="I66" i="51" l="1"/>
  <c r="P50" i="51"/>
  <c r="G52" i="51" s="1"/>
  <c r="K55" i="51"/>
  <c r="R55" i="51" s="1"/>
  <c r="P6" i="2"/>
  <c r="P5" i="2"/>
  <c r="N71" i="2" l="1"/>
  <c r="N68" i="2"/>
  <c r="E109" i="2"/>
  <c r="O109" i="2" s="1"/>
  <c r="C40" i="27"/>
  <c r="C27" i="27"/>
  <c r="C15" i="27"/>
  <c r="C28" i="27"/>
  <c r="C16" i="27"/>
  <c r="I39" i="27"/>
  <c r="G18" i="44"/>
  <c r="N122" i="2"/>
  <c r="G84" i="2"/>
  <c r="G11" i="44"/>
  <c r="G26" i="44"/>
  <c r="G9" i="44"/>
  <c r="C39" i="27"/>
  <c r="L46" i="24"/>
  <c r="B65" i="24" s="1"/>
  <c r="L47" i="24"/>
  <c r="L45" i="24"/>
  <c r="F10" i="24"/>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O99" i="2" s="1"/>
  <c r="P37" i="30"/>
  <c r="O98" i="2" s="1"/>
  <c r="P36" i="30"/>
  <c r="O97" i="2" s="1"/>
  <c r="P35" i="30"/>
  <c r="P34" i="30"/>
  <c r="O94" i="2" s="1"/>
  <c r="P33" i="30"/>
  <c r="P32" i="30"/>
  <c r="P31" i="30"/>
  <c r="P30" i="30"/>
  <c r="P29" i="30"/>
  <c r="P28" i="30"/>
  <c r="P27" i="30"/>
  <c r="P26" i="30"/>
  <c r="P25" i="30"/>
  <c r="P24" i="30"/>
  <c r="P23" i="30"/>
  <c r="P22" i="30"/>
  <c r="P21" i="30"/>
  <c r="O74" i="2" s="1"/>
  <c r="P20" i="30"/>
  <c r="P19" i="30"/>
  <c r="P18" i="30"/>
  <c r="P17" i="30"/>
  <c r="O70" i="2" s="1"/>
  <c r="P16" i="30"/>
  <c r="P15" i="30"/>
  <c r="P14" i="30"/>
  <c r="O67" i="2" s="1"/>
  <c r="P13" i="30"/>
  <c r="P12" i="30"/>
  <c r="P11" i="30"/>
  <c r="P10" i="30"/>
  <c r="P9" i="30"/>
  <c r="P8" i="30"/>
  <c r="O59" i="2" s="1"/>
  <c r="P7" i="30"/>
  <c r="P6" i="30"/>
  <c r="N101" i="2"/>
  <c r="N102" i="2"/>
  <c r="O102" i="2" s="1"/>
  <c r="N103" i="2"/>
  <c r="O103" i="2" s="1"/>
  <c r="N104" i="2"/>
  <c r="O104" i="2" s="1"/>
  <c r="N100" i="2"/>
  <c r="N61" i="2"/>
  <c r="N63" i="2"/>
  <c r="E108" i="2"/>
  <c r="E107" i="2"/>
  <c r="E106" i="2"/>
  <c r="E105" i="2"/>
  <c r="K2" i="15"/>
  <c r="B22" i="14"/>
  <c r="B21" i="14"/>
  <c r="H3" i="25"/>
  <c r="I7" i="12"/>
  <c r="E7" i="12"/>
  <c r="F13" i="24"/>
  <c r="F7" i="24"/>
  <c r="F6" i="8"/>
  <c r="E6" i="6"/>
  <c r="E5" i="6"/>
  <c r="O15" i="2" s="1"/>
  <c r="G29" i="15"/>
  <c r="M142" i="2"/>
  <c r="O142" i="2" s="1"/>
  <c r="L142" i="2"/>
  <c r="R142" i="2" s="1"/>
  <c r="G142" i="2"/>
  <c r="D142" i="2"/>
  <c r="B142" i="2"/>
  <c r="N116" i="2"/>
  <c r="N117" i="2"/>
  <c r="N118" i="2"/>
  <c r="N119" i="2"/>
  <c r="N120" i="2"/>
  <c r="N121" i="2"/>
  <c r="O121" i="2" s="1"/>
  <c r="N114" i="2"/>
  <c r="N115" i="2"/>
  <c r="F30" i="44"/>
  <c r="G28" i="44"/>
  <c r="G25" i="44"/>
  <c r="G24" i="44"/>
  <c r="G23" i="44"/>
  <c r="G22" i="44"/>
  <c r="G21" i="44"/>
  <c r="G20" i="44"/>
  <c r="G19" i="44"/>
  <c r="G10" i="44"/>
  <c r="G17" i="44"/>
  <c r="G16" i="44"/>
  <c r="G15" i="44"/>
  <c r="G14" i="44"/>
  <c r="G13" i="44"/>
  <c r="G8" i="44"/>
  <c r="N91" i="2"/>
  <c r="L141" i="2"/>
  <c r="R141" i="2" s="1"/>
  <c r="L140" i="2"/>
  <c r="R140" i="2" s="1"/>
  <c r="L139" i="2"/>
  <c r="R139" i="2" s="1"/>
  <c r="L138" i="2"/>
  <c r="R138" i="2" s="1"/>
  <c r="L137" i="2"/>
  <c r="R137" i="2" s="1"/>
  <c r="L136" i="2"/>
  <c r="R136" i="2" s="1"/>
  <c r="N78" i="2"/>
  <c r="D134" i="2"/>
  <c r="D132" i="2"/>
  <c r="D133" i="2"/>
  <c r="J43" i="15"/>
  <c r="J42" i="15"/>
  <c r="L36" i="2" s="1"/>
  <c r="J41" i="15"/>
  <c r="L35" i="2" s="1"/>
  <c r="J40" i="15"/>
  <c r="L34" i="2" s="1"/>
  <c r="J39" i="15"/>
  <c r="L33" i="2" s="1"/>
  <c r="I38" i="15"/>
  <c r="I37" i="15"/>
  <c r="L22" i="2" s="1"/>
  <c r="I36" i="15"/>
  <c r="L20" i="2" s="1"/>
  <c r="E43" i="15"/>
  <c r="L37" i="2" s="1"/>
  <c r="E42" i="15"/>
  <c r="L31" i="2" s="1"/>
  <c r="L30" i="2"/>
  <c r="E40" i="15"/>
  <c r="L29" i="2" s="1"/>
  <c r="E39" i="15"/>
  <c r="L28" i="2" s="1"/>
  <c r="D38" i="15"/>
  <c r="D37" i="15"/>
  <c r="L21" i="2" s="1"/>
  <c r="D36" i="15"/>
  <c r="L19" i="2" s="1"/>
  <c r="H29" i="15"/>
  <c r="L132" i="2"/>
  <c r="R132" i="2" s="1"/>
  <c r="L133" i="2"/>
  <c r="R133" i="2" s="1"/>
  <c r="L134" i="2"/>
  <c r="R134" i="2" s="1"/>
  <c r="L135" i="2"/>
  <c r="R135" i="2" s="1"/>
  <c r="M133" i="2"/>
  <c r="S133" i="2" s="1"/>
  <c r="M134" i="2"/>
  <c r="S134" i="2" s="1"/>
  <c r="M135" i="2"/>
  <c r="Q135" i="2" s="1"/>
  <c r="M136" i="2"/>
  <c r="S136" i="2" s="1"/>
  <c r="M137" i="2"/>
  <c r="S137" i="2" s="1"/>
  <c r="M138" i="2"/>
  <c r="S138" i="2" s="1"/>
  <c r="M139" i="2"/>
  <c r="Q139" i="2" s="1"/>
  <c r="M140" i="2"/>
  <c r="Q140" i="2" s="1"/>
  <c r="M141" i="2"/>
  <c r="S141" i="2" s="1"/>
  <c r="M132" i="2"/>
  <c r="O132" i="2" s="1"/>
  <c r="D22" i="24"/>
  <c r="AG5" i="12"/>
  <c r="AH5" i="12"/>
  <c r="AI5" i="12"/>
  <c r="AJ5" i="12"/>
  <c r="AK5" i="12"/>
  <c r="AL5" i="12"/>
  <c r="AF5" i="12"/>
  <c r="AE5" i="12"/>
  <c r="AC5" i="12"/>
  <c r="AB5" i="12"/>
  <c r="AA5" i="12"/>
  <c r="F5" i="8"/>
  <c r="N81" i="2"/>
  <c r="N80" i="2"/>
  <c r="N79" i="2"/>
  <c r="N66" i="2"/>
  <c r="N65" i="2"/>
  <c r="N57" i="2"/>
  <c r="N56" i="2"/>
  <c r="B141" i="2"/>
  <c r="B140" i="2"/>
  <c r="B139" i="2"/>
  <c r="B138" i="2"/>
  <c r="B137" i="2"/>
  <c r="B136" i="2"/>
  <c r="B135" i="2"/>
  <c r="B134" i="2"/>
  <c r="B133" i="2"/>
  <c r="D141" i="2"/>
  <c r="D140" i="2"/>
  <c r="D139" i="2"/>
  <c r="D138" i="2"/>
  <c r="D137" i="2"/>
  <c r="D136" i="2"/>
  <c r="D135" i="2"/>
  <c r="G141" i="2"/>
  <c r="G140" i="2"/>
  <c r="G139" i="2"/>
  <c r="G138" i="2"/>
  <c r="G137" i="2"/>
  <c r="G136" i="2"/>
  <c r="G135" i="2"/>
  <c r="G134" i="2"/>
  <c r="G133" i="2"/>
  <c r="B132" i="2"/>
  <c r="N111" i="2"/>
  <c r="N92" i="2"/>
  <c r="N90" i="2"/>
  <c r="N89" i="2"/>
  <c r="N88" i="2"/>
  <c r="K43" i="15"/>
  <c r="K42" i="15"/>
  <c r="K41" i="15"/>
  <c r="K40" i="15"/>
  <c r="K39" i="15"/>
  <c r="F3" i="25"/>
  <c r="D3" i="25"/>
  <c r="B3" i="25"/>
  <c r="D21" i="24"/>
  <c r="D20" i="24"/>
  <c r="D19" i="24"/>
  <c r="O88" i="2" l="1"/>
  <c r="O92" i="2"/>
  <c r="B66" i="24"/>
  <c r="O89" i="2"/>
  <c r="L23" i="2"/>
  <c r="O117" i="2"/>
  <c r="O116" i="2"/>
  <c r="O120" i="2"/>
  <c r="O114" i="2"/>
  <c r="O118" i="2"/>
  <c r="O115" i="2"/>
  <c r="O119" i="2"/>
  <c r="O122" i="2"/>
  <c r="O71" i="2"/>
  <c r="O56" i="2"/>
  <c r="O66" i="2"/>
  <c r="O91" i="2"/>
  <c r="O78" i="2"/>
  <c r="O106" i="2"/>
  <c r="O61" i="2"/>
  <c r="O72" i="2"/>
  <c r="O96" i="2"/>
  <c r="O90" i="2"/>
  <c r="O107" i="2"/>
  <c r="O69" i="2"/>
  <c r="O68" i="2"/>
  <c r="O57" i="2"/>
  <c r="O108" i="2"/>
  <c r="O100" i="2"/>
  <c r="O101" i="2"/>
  <c r="O111" i="2"/>
  <c r="O65" i="2"/>
  <c r="O105" i="2"/>
  <c r="O79" i="2"/>
  <c r="O80" i="2"/>
  <c r="O84" i="2"/>
  <c r="O63" i="2"/>
  <c r="O82" i="2"/>
  <c r="O83" i="2"/>
  <c r="O81" i="2"/>
  <c r="G30" i="44"/>
  <c r="I45" i="15"/>
  <c r="J44" i="15" s="1"/>
  <c r="L39" i="2" s="1"/>
  <c r="L32" i="2"/>
  <c r="Y109" i="2"/>
  <c r="I16" i="27"/>
  <c r="Q142" i="2"/>
  <c r="Q134" i="2"/>
  <c r="O140" i="2"/>
  <c r="A3" i="12"/>
  <c r="D45" i="15"/>
  <c r="E44" i="15" s="1"/>
  <c r="L38" i="2" s="1"/>
  <c r="Q138" i="2"/>
  <c r="O136" i="2"/>
  <c r="N105" i="2"/>
  <c r="O135" i="2"/>
  <c r="S140" i="2"/>
  <c r="N106" i="2"/>
  <c r="I15" i="27"/>
  <c r="O138" i="2"/>
  <c r="N107" i="2"/>
  <c r="I28" i="27"/>
  <c r="S132" i="2"/>
  <c r="Q136" i="2"/>
  <c r="I27" i="27"/>
  <c r="O134" i="2"/>
  <c r="Q132" i="2"/>
  <c r="Q133" i="2"/>
  <c r="Q141" i="2"/>
  <c r="Q137" i="2"/>
  <c r="N108" i="2"/>
  <c r="I29" i="15"/>
  <c r="L27" i="2"/>
  <c r="N109" i="2"/>
  <c r="Y137" i="2"/>
  <c r="Y136" i="2"/>
  <c r="O133" i="2"/>
  <c r="O139" i="2"/>
  <c r="O137" i="2"/>
  <c r="S135" i="2"/>
  <c r="B4" i="12"/>
  <c r="O141" i="2"/>
  <c r="S139" i="2"/>
  <c r="S142" i="2"/>
  <c r="L24" i="2" l="1"/>
  <c r="N45" i="24"/>
  <c r="E45" i="15"/>
  <c r="L40" i="2"/>
  <c r="J45" i="15"/>
  <c r="CC9" i="51"/>
</calcChain>
</file>

<file path=xl/sharedStrings.xml><?xml version="1.0" encoding="utf-8"?>
<sst xmlns="http://schemas.openxmlformats.org/spreadsheetml/2006/main" count="2266" uniqueCount="1350">
  <si>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</si>
  <si>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</si>
  <si>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</si>
  <si>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</si>
  <si>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</si>
  <si>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</si>
  <si>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</si>
  <si>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</si>
  <si>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</si>
  <si>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</si>
  <si>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</si>
  <si>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</si>
  <si>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</si>
  <si>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</si>
  <si>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</si>
  <si>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</si>
  <si>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</si>
  <si>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</si>
  <si>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</si>
  <si>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</si>
  <si>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</si>
  <si>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</si>
  <si>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</si>
  <si>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</si>
  <si>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</si>
  <si>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</si>
  <si>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</si>
  <si>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</si>
  <si>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</si>
  <si>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</si>
  <si>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</si>
  <si>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</si>
  <si>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取組</t>
    <rPh sb="0" eb="2">
      <t>トリクミ</t>
    </rPh>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</si>
  <si>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</si>
  <si>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</si>
  <si>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</si>
  <si>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</si>
  <si>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</si>
  <si>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</si>
  <si>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</si>
  <si>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</si>
  <si>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</si>
  <si>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</si>
  <si>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</si>
  <si>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</si>
  <si>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</si>
  <si>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</si>
  <si>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</si>
  <si>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</si>
  <si>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</si>
  <si>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地域振興立法８法の適用</t>
    <rPh sb="0" eb="2">
      <t>チイキ</t>
    </rPh>
    <rPh sb="2" eb="4">
      <t>シンコウ</t>
    </rPh>
    <rPh sb="4" eb="6">
      <t>リッポウ</t>
    </rPh>
    <rPh sb="7" eb="8">
      <t>ホウ</t>
    </rPh>
    <rPh sb="9" eb="11">
      <t>テキヨウ</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</si>
  <si>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</si>
  <si>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</si>
  <si>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</si>
  <si>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</si>
  <si>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</si>
  <si>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</si>
  <si>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</si>
  <si>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</si>
  <si>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</si>
  <si>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</si>
  <si>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</si>
  <si>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</si>
  <si>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</si>
  <si>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</si>
  <si>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</si>
  <si>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</si>
  <si>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</si>
  <si>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</si>
  <si>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</si>
  <si>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</si>
  <si>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</si>
  <si>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</si>
  <si>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</si>
  <si>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</si>
  <si>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</si>
  <si>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</si>
  <si>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</si>
  <si>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</si>
  <si>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</si>
  <si>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</si>
  <si>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</si>
  <si>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</si>
  <si>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</si>
  <si>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</si>
  <si>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取組</t>
    <rPh sb="0" eb="2">
      <t>トリクミ</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</si>
  <si>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</si>
  <si>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</si>
  <si>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</si>
  <si>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</si>
  <si>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</si>
  <si>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</si>
  <si>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</si>
  <si>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</si>
  <si>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</si>
  <si>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</si>
  <si>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</si>
  <si>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</si>
  <si>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</si>
  <si>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</si>
  <si>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</si>
  <si>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</si>
  <si>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</si>
  <si>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</si>
  <si>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</si>
  <si>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</si>
  <si>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</si>
  <si>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</si>
  <si>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3"/>
  </si>
  <si>
    <t>多面的機能発揮促進事業に関する計画</t>
    <rPh sb="9" eb="11">
      <t>ジギョウ</t>
    </rPh>
    <phoneticPr fontId="17"/>
  </si>
  <si>
    <t>１ 多面的機能発揮促進事業の目標</t>
    <phoneticPr fontId="17"/>
  </si>
  <si>
    <t>１．現況</t>
    <rPh sb="2" eb="4">
      <t>ゲンキョウ</t>
    </rPh>
    <phoneticPr fontId="17"/>
  </si>
  <si>
    <t>２．目標</t>
    <rPh sb="2" eb="4">
      <t>モクヒョウ</t>
    </rPh>
    <phoneticPr fontId="17"/>
  </si>
  <si>
    <t>２ 多面的機能発揮促進事業の内容</t>
    <phoneticPr fontId="17"/>
  </si>
  <si>
    <t>　　① 種類（実施するものに○を付すこと。）</t>
    <phoneticPr fontId="17"/>
  </si>
  <si>
    <t>　　② 実施区域</t>
    <phoneticPr fontId="17"/>
  </si>
  <si>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</si>
  <si>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</si>
  <si>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</si>
  <si>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</si>
  <si>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</si>
  <si>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</si>
  <si>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</si>
  <si>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</si>
  <si>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</si>
  <si>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</si>
  <si>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</si>
  <si>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</si>
  <si>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</si>
  <si>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</si>
  <si>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</si>
  <si>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</si>
  <si>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</si>
  <si>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</si>
  <si>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</si>
  <si>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</si>
  <si>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</si>
  <si>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</si>
  <si>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</si>
  <si>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</si>
  <si>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</si>
  <si>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</si>
  <si>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</si>
  <si>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</si>
  <si>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</si>
  <si>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</si>
  <si>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</si>
  <si>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</si>
  <si>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3"/>
  </si>
  <si>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</si>
  <si>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</si>
  <si>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</si>
  <si>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</si>
  <si>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</si>
  <si>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</si>
  <si>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</si>
  <si>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</si>
  <si>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</si>
  <si>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</si>
  <si>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番号</t>
    <rPh sb="0" eb="2">
      <t>バンゴウ</t>
    </rPh>
    <phoneticPr fontId="20"/>
  </si>
  <si>
    <t>日当</t>
    <rPh sb="0" eb="2">
      <t>ニットウ</t>
    </rPh>
    <phoneticPr fontId="20"/>
  </si>
  <si>
    <t>活動参加者に対して支払った日当</t>
    <rPh sb="0" eb="2">
      <t>カツドウ</t>
    </rPh>
    <rPh sb="2" eb="5">
      <t>サンカシャ</t>
    </rPh>
    <rPh sb="6" eb="7">
      <t>タイ</t>
    </rPh>
    <rPh sb="9" eb="11">
      <t>シハラ</t>
    </rPh>
    <rPh sb="13" eb="15">
      <t>ニットウ</t>
    </rPh>
    <phoneticPr fontId="20"/>
  </si>
  <si>
    <t>対象組織名</t>
    <rPh sb="0" eb="2">
      <t>タイショウ</t>
    </rPh>
    <rPh sb="2" eb="5">
      <t>ソシキメイ</t>
    </rPh>
    <phoneticPr fontId="2"/>
  </si>
  <si>
    <t>計</t>
    <rPh sb="0" eb="1">
      <t>ケイ</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</si>
  <si>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</si>
  <si>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</si>
  <si>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</si>
  <si>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</si>
  <si>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</si>
  <si>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</si>
  <si>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</si>
  <si>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</si>
  <si>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</si>
  <si>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</si>
  <si>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</si>
  <si>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</si>
  <si>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</si>
  <si>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</si>
  <si>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農業者以外</t>
    <rPh sb="0" eb="3">
      <t>ノウギョウシャ</t>
    </rPh>
    <rPh sb="3" eb="5">
      <t>イガイ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</si>
  <si>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</si>
  <si>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0"/>
  </si>
  <si>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</si>
  <si>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</si>
  <si>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</si>
  <si>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</si>
  <si>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</si>
  <si>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</si>
  <si>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</si>
  <si>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</si>
  <si>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</si>
  <si>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</si>
  <si>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</si>
  <si>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</si>
  <si>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</si>
  <si>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</si>
  <si>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</si>
  <si>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</si>
  <si>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全体面積</t>
    <rPh sb="0" eb="2">
      <t>ゼンタイ</t>
    </rPh>
    <rPh sb="2" eb="4">
      <t>メンセキ</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</si>
  <si>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</si>
  <si>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</si>
  <si>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</si>
  <si>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</si>
  <si>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</si>
  <si>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</si>
  <si>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</si>
  <si>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</si>
  <si>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</si>
  <si>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</si>
  <si>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</si>
  <si>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代表</t>
    <rPh sb="0" eb="2">
      <t>ダイヒョウ</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</si>
  <si>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</si>
  <si>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</si>
  <si>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</si>
  <si>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</si>
  <si>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</si>
  <si>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</si>
  <si>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多面　太郎</t>
    <rPh sb="0" eb="2">
      <t>タメン</t>
    </rPh>
    <rPh sb="3" eb="5">
      <t>タロウ</t>
    </rPh>
    <phoneticPr fontId="2"/>
  </si>
  <si>
    <t>○集落、○集落</t>
    <rPh sb="1" eb="3">
      <t>シュウラク</t>
    </rPh>
    <rPh sb="5" eb="7">
      <t>シュウラク</t>
    </rPh>
    <phoneticPr fontId="2"/>
  </si>
  <si>
    <t>会計</t>
    <rPh sb="0" eb="2">
      <t>カイケイ</t>
    </rPh>
    <phoneticPr fontId="2"/>
  </si>
  <si>
    <t>副代表</t>
    <rPh sb="0" eb="3">
      <t>フクダイヒョウ</t>
    </rPh>
    <phoneticPr fontId="2"/>
  </si>
  <si>
    <t>多面　次郎</t>
    <rPh sb="0" eb="2">
      <t>タメン</t>
    </rPh>
    <rPh sb="3" eb="5">
      <t>ジロウ</t>
    </rPh>
    <phoneticPr fontId="2"/>
  </si>
  <si>
    <t>多面　三郎</t>
    <rPh sb="0" eb="2">
      <t>タメン</t>
    </rPh>
    <rPh sb="3" eb="5">
      <t>サブロウ</t>
    </rPh>
    <phoneticPr fontId="2"/>
  </si>
  <si>
    <t>生態系保全</t>
  </si>
  <si>
    <t>水路</t>
    <rPh sb="0" eb="2">
      <t>スイロ</t>
    </rPh>
    <phoneticPr fontId="1"/>
  </si>
  <si>
    <t>農道</t>
    <rPh sb="0" eb="2">
      <t>ノウドウ</t>
    </rPh>
    <phoneticPr fontId="1"/>
  </si>
  <si>
    <t>ため池</t>
    <rPh sb="2" eb="3">
      <t>イケ</t>
    </rPh>
    <phoneticPr fontId="1"/>
  </si>
  <si>
    <t>水路の補修</t>
    <rPh sb="0" eb="2">
      <t>スイロ</t>
    </rPh>
    <rPh sb="3" eb="5">
      <t>ホシュウ</t>
    </rPh>
    <phoneticPr fontId="2"/>
  </si>
  <si>
    <t>利子</t>
    <rPh sb="0" eb="2">
      <t>リシ</t>
    </rPh>
    <phoneticPr fontId="2"/>
  </si>
  <si>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</si>
  <si>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</si>
  <si>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</si>
  <si>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</si>
  <si>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</si>
  <si>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</si>
  <si>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</si>
  <si>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</si>
  <si>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</si>
  <si>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3"/>
  </si>
  <si>
    <t>1．地域資源の基礎的な保全活動</t>
    <phoneticPr fontId="13"/>
  </si>
  <si>
    <t>活動項目</t>
  </si>
  <si>
    <t>取組</t>
    <rPh sb="0" eb="2">
      <t>トリクミ</t>
    </rPh>
    <phoneticPr fontId="13"/>
  </si>
  <si>
    <t>点検</t>
  </si>
  <si>
    <t>点検</t>
    <rPh sb="0" eb="2">
      <t>テンケン</t>
    </rPh>
    <phoneticPr fontId="13"/>
  </si>
  <si>
    <t>計画策定</t>
    <rPh sb="0" eb="2">
      <t>ケイカク</t>
    </rPh>
    <rPh sb="2" eb="4">
      <t>サクテイ</t>
    </rPh>
    <phoneticPr fontId="13"/>
  </si>
  <si>
    <t>年度活動計画の策定</t>
    <rPh sb="0" eb="2">
      <t>ネンド</t>
    </rPh>
    <rPh sb="2" eb="4">
      <t>カツドウ</t>
    </rPh>
    <rPh sb="4" eb="6">
      <t>ケイカク</t>
    </rPh>
    <rPh sb="7" eb="9">
      <t>サクテイ</t>
    </rPh>
    <phoneticPr fontId="13"/>
  </si>
  <si>
    <t>研修</t>
    <rPh sb="0" eb="2">
      <t>ケンシュウ</t>
    </rPh>
    <phoneticPr fontId="13"/>
  </si>
  <si>
    <t>事務・組織運営等に関する研修</t>
    <rPh sb="0" eb="2">
      <t>ジム</t>
    </rPh>
    <rPh sb="3" eb="5">
      <t>ソシキ</t>
    </rPh>
    <rPh sb="5" eb="7">
      <t>ウンエイ</t>
    </rPh>
    <rPh sb="7" eb="8">
      <t>トウ</t>
    </rPh>
    <rPh sb="9" eb="10">
      <t>カン</t>
    </rPh>
    <rPh sb="12" eb="14">
      <t>ケンシュウ</t>
    </rPh>
    <phoneticPr fontId="13"/>
  </si>
  <si>
    <t>実践活動</t>
    <rPh sb="0" eb="2">
      <t>ジッセン</t>
    </rPh>
    <rPh sb="2" eb="4">
      <t>カツドウ</t>
    </rPh>
    <phoneticPr fontId="13"/>
  </si>
  <si>
    <t>農用地</t>
    <rPh sb="1" eb="3">
      <t>ヨウチ</t>
    </rPh>
    <phoneticPr fontId="13"/>
  </si>
  <si>
    <t>水路</t>
    <phoneticPr fontId="13"/>
  </si>
  <si>
    <t>農道</t>
    <rPh sb="1" eb="2">
      <t>ミチ</t>
    </rPh>
    <phoneticPr fontId="13"/>
  </si>
  <si>
    <t>ため池</t>
    <rPh sb="2" eb="3">
      <t>イケ</t>
    </rPh>
    <phoneticPr fontId="13"/>
  </si>
  <si>
    <t>共通</t>
    <rPh sb="0" eb="2">
      <t>キョウツウ</t>
    </rPh>
    <phoneticPr fontId="13"/>
  </si>
  <si>
    <t>異常気象時の対応</t>
    <rPh sb="0" eb="2">
      <t>イジョウ</t>
    </rPh>
    <rPh sb="2" eb="5">
      <t>キショウジ</t>
    </rPh>
    <rPh sb="6" eb="8">
      <t>タイオウ</t>
    </rPh>
    <phoneticPr fontId="13"/>
  </si>
  <si>
    <t>２．地域資源の適切な保全管理のための推進活動</t>
    <phoneticPr fontId="13"/>
  </si>
  <si>
    <t>取組</t>
  </si>
  <si>
    <t>地域資源の適切な保全管理のための推進活動</t>
    <phoneticPr fontId="13"/>
  </si>
  <si>
    <t>【資源向上活動（地域資源の質的向上を図る共同活動）】</t>
    <phoneticPr fontId="13"/>
  </si>
  <si>
    <t>１．施設の軽微な補修</t>
    <phoneticPr fontId="13"/>
  </si>
  <si>
    <t>機能診断</t>
  </si>
  <si>
    <t>農用地の機能診断</t>
    <rPh sb="4" eb="6">
      <t>キノウ</t>
    </rPh>
    <rPh sb="6" eb="8">
      <t>シンダン</t>
    </rPh>
    <phoneticPr fontId="13"/>
  </si>
  <si>
    <t>水路の機能診断</t>
    <rPh sb="3" eb="5">
      <t>キノウ</t>
    </rPh>
    <rPh sb="5" eb="7">
      <t>シンダン</t>
    </rPh>
    <phoneticPr fontId="13"/>
  </si>
  <si>
    <t>農道の機能診断</t>
    <rPh sb="3" eb="5">
      <t>キノウ</t>
    </rPh>
    <rPh sb="5" eb="7">
      <t>シンダン</t>
    </rPh>
    <phoneticPr fontId="13"/>
  </si>
  <si>
    <t>ため池の機能診断</t>
    <rPh sb="4" eb="6">
      <t>キノウ</t>
    </rPh>
    <rPh sb="6" eb="8">
      <t>シンダン</t>
    </rPh>
    <phoneticPr fontId="13"/>
  </si>
  <si>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3"/>
  </si>
  <si>
    <t>農用地</t>
    <rPh sb="0" eb="3">
      <t>ノウヨウチ</t>
    </rPh>
    <phoneticPr fontId="13"/>
  </si>
  <si>
    <t>農用地の軽微な補修等</t>
    <rPh sb="0" eb="3">
      <t>ノウヨウチ</t>
    </rPh>
    <rPh sb="4" eb="6">
      <t>ケイビ</t>
    </rPh>
    <rPh sb="7" eb="9">
      <t>ホシュウ</t>
    </rPh>
    <rPh sb="9" eb="10">
      <t>トウ</t>
    </rPh>
    <phoneticPr fontId="13"/>
  </si>
  <si>
    <t>水路</t>
    <rPh sb="0" eb="2">
      <t>スイロ</t>
    </rPh>
    <phoneticPr fontId="13"/>
  </si>
  <si>
    <t>水路の軽微な補修等</t>
    <rPh sb="0" eb="2">
      <t>スイロ</t>
    </rPh>
    <rPh sb="3" eb="5">
      <t>ケイビ</t>
    </rPh>
    <rPh sb="6" eb="8">
      <t>ホシュウ</t>
    </rPh>
    <rPh sb="8" eb="9">
      <t>トウ</t>
    </rPh>
    <phoneticPr fontId="13"/>
  </si>
  <si>
    <t>農道</t>
    <rPh sb="0" eb="2">
      <t>ノウドウ</t>
    </rPh>
    <phoneticPr fontId="13"/>
  </si>
  <si>
    <t>農道の軽微な補修等</t>
    <rPh sb="3" eb="5">
      <t>ケイビ</t>
    </rPh>
    <rPh sb="6" eb="8">
      <t>ホシュウ</t>
    </rPh>
    <rPh sb="8" eb="9">
      <t>トウ</t>
    </rPh>
    <phoneticPr fontId="13"/>
  </si>
  <si>
    <t>ため池の軽微な補修等</t>
    <rPh sb="2" eb="3">
      <t>イケ</t>
    </rPh>
    <rPh sb="4" eb="6">
      <t>ケイビ</t>
    </rPh>
    <rPh sb="7" eb="9">
      <t>ホシュウ</t>
    </rPh>
    <rPh sb="9" eb="10">
      <t>トウ</t>
    </rPh>
    <phoneticPr fontId="13"/>
  </si>
  <si>
    <t>２．農村環境保全活動</t>
    <phoneticPr fontId="13"/>
  </si>
  <si>
    <t>テーマ</t>
  </si>
  <si>
    <t>水質保全</t>
  </si>
  <si>
    <t>景観形成・生活環境保全</t>
    <phoneticPr fontId="13"/>
  </si>
  <si>
    <t>水田貯留機能増進・地下水かん養</t>
    <phoneticPr fontId="13"/>
  </si>
  <si>
    <t>資源循環</t>
  </si>
  <si>
    <t>水質保全</t>
    <rPh sb="0" eb="2">
      <t>スイシツ</t>
    </rPh>
    <rPh sb="2" eb="4">
      <t>ホゼン</t>
    </rPh>
    <phoneticPr fontId="13"/>
  </si>
  <si>
    <t>景観形成・生活環境保全</t>
    <phoneticPr fontId="13"/>
  </si>
  <si>
    <t>啓発・普及</t>
    <rPh sb="0" eb="2">
      <t>ケイハツ</t>
    </rPh>
    <rPh sb="3" eb="5">
      <t>フキュウ</t>
    </rPh>
    <phoneticPr fontId="13"/>
  </si>
  <si>
    <t>３．多面的機能の増進を図る活動</t>
    <phoneticPr fontId="13"/>
  </si>
  <si>
    <t>多面的機能の増進を図る活動</t>
  </si>
  <si>
    <t>【資源向上活動（施設の長寿命化のための活動）】</t>
    <rPh sb="8" eb="10">
      <t>シセツ</t>
    </rPh>
    <rPh sb="11" eb="15">
      <t>チョウジュミョウカ</t>
    </rPh>
    <phoneticPr fontId="13"/>
  </si>
  <si>
    <t>活動項目</t>
    <rPh sb="0" eb="2">
      <t>カツドウ</t>
    </rPh>
    <rPh sb="2" eb="4">
      <t>コウモク</t>
    </rPh>
    <phoneticPr fontId="13"/>
  </si>
  <si>
    <t>-</t>
    <phoneticPr fontId="13"/>
  </si>
  <si>
    <t>事務処理</t>
    <rPh sb="0" eb="2">
      <t>ジム</t>
    </rPh>
    <rPh sb="2" eb="4">
      <t>ショリ</t>
    </rPh>
    <phoneticPr fontId="13"/>
  </si>
  <si>
    <t>会議</t>
    <rPh sb="0" eb="2">
      <t>カイギ</t>
    </rPh>
    <phoneticPr fontId="13"/>
  </si>
  <si>
    <t>農地維持</t>
    <rPh sb="0" eb="2">
      <t>ノウチ</t>
    </rPh>
    <rPh sb="2" eb="4">
      <t>イジ</t>
    </rPh>
    <phoneticPr fontId="13"/>
  </si>
  <si>
    <t>推進活動</t>
    <rPh sb="0" eb="2">
      <t>スイシン</t>
    </rPh>
    <rPh sb="2" eb="4">
      <t>カツドウ</t>
    </rPh>
    <phoneticPr fontId="13"/>
  </si>
  <si>
    <t>機能診断</t>
    <rPh sb="0" eb="2">
      <t>キノウ</t>
    </rPh>
    <rPh sb="2" eb="4">
      <t>シンダン</t>
    </rPh>
    <phoneticPr fontId="13"/>
  </si>
  <si>
    <t>生態系保全</t>
    <rPh sb="0" eb="3">
      <t>セイタイケイ</t>
    </rPh>
    <rPh sb="3" eb="5">
      <t>ホゼン</t>
    </rPh>
    <phoneticPr fontId="13"/>
  </si>
  <si>
    <t>景観形成・生活環境保全</t>
    <rPh sb="0" eb="2">
      <t>ケイカン</t>
    </rPh>
    <rPh sb="2" eb="4">
      <t>ケイセイ</t>
    </rPh>
    <rPh sb="5" eb="7">
      <t>セイカツ</t>
    </rPh>
    <rPh sb="7" eb="9">
      <t>カンキョウ</t>
    </rPh>
    <rPh sb="9" eb="11">
      <t>ホゼン</t>
    </rPh>
    <phoneticPr fontId="13"/>
  </si>
  <si>
    <t>資源循環</t>
    <rPh sb="0" eb="2">
      <t>シゲン</t>
    </rPh>
    <rPh sb="2" eb="4">
      <t>ジュンカン</t>
    </rPh>
    <phoneticPr fontId="13"/>
  </si>
  <si>
    <t>その他</t>
    <rPh sb="2" eb="3">
      <t>タ</t>
    </rPh>
    <phoneticPr fontId="13"/>
  </si>
  <si>
    <t>畑からの土砂流出対策</t>
    <rPh sb="0" eb="1">
      <t>ハタケ</t>
    </rPh>
    <rPh sb="4" eb="6">
      <t>ドシャ</t>
    </rPh>
    <rPh sb="6" eb="8">
      <t>リュウシュツ</t>
    </rPh>
    <rPh sb="8" eb="10">
      <t>タイサク</t>
    </rPh>
    <phoneticPr fontId="13"/>
  </si>
  <si>
    <t>啓発・普及活動</t>
    <rPh sb="0" eb="2">
      <t>ケイハツ</t>
    </rPh>
    <rPh sb="3" eb="5">
      <t>フキュウ</t>
    </rPh>
    <rPh sb="5" eb="7">
      <t>カツドウ</t>
    </rPh>
    <phoneticPr fontId="13"/>
  </si>
  <si>
    <t>増進活動</t>
    <rPh sb="0" eb="2">
      <t>ゾウシン</t>
    </rPh>
    <rPh sb="2" eb="4">
      <t>カツドウ</t>
    </rPh>
    <phoneticPr fontId="13"/>
  </si>
  <si>
    <t>都道府県、市町村が特に認める活動</t>
    <rPh sb="0" eb="4">
      <t>トドウフケン</t>
    </rPh>
    <rPh sb="5" eb="8">
      <t>シチョウソン</t>
    </rPh>
    <rPh sb="9" eb="10">
      <t>トク</t>
    </rPh>
    <rPh sb="11" eb="12">
      <t>ミト</t>
    </rPh>
    <rPh sb="14" eb="16">
      <t>カツドウ</t>
    </rPh>
    <phoneticPr fontId="13"/>
  </si>
  <si>
    <t>広報活動</t>
    <rPh sb="0" eb="2">
      <t>コウホウ</t>
    </rPh>
    <rPh sb="2" eb="4">
      <t>カツドウ</t>
    </rPh>
    <phoneticPr fontId="13"/>
  </si>
  <si>
    <t>長寿命化</t>
    <rPh sb="0" eb="4">
      <t>チョウジュミョウカ</t>
    </rPh>
    <phoneticPr fontId="13"/>
  </si>
  <si>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</si>
  <si>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</si>
  <si>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</si>
  <si>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</si>
  <si>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7"/>
  </si>
  <si>
    <r>
      <t>２号事業</t>
    </r>
    <r>
      <rPr>
        <sz val="12"/>
        <color indexed="8"/>
        <rFont val="ＭＳ 明朝"/>
        <family val="1"/>
        <charset val="128"/>
      </rPr>
      <t>（中山間地域等直接支払交付金）</t>
    </r>
    <phoneticPr fontId="17"/>
  </si>
  <si>
    <r>
      <t>３号事業</t>
    </r>
    <r>
      <rPr>
        <sz val="12"/>
        <color indexed="8"/>
        <rFont val="ＭＳ 明朝"/>
        <family val="1"/>
        <charset val="128"/>
      </rPr>
      <t>（環境保全型農業直接支払交付金）</t>
    </r>
    <phoneticPr fontId="17"/>
  </si>
  <si>
    <r>
      <t>４号事業</t>
    </r>
    <r>
      <rPr>
        <sz val="12"/>
        <color indexed="8"/>
        <rFont val="ＭＳ 明朝"/>
        <family val="1"/>
        <charset val="128"/>
      </rPr>
      <t>（その他農業の有する多面的機能の発揮の促進に資する事業）</t>
    </r>
    <phoneticPr fontId="17"/>
  </si>
  <si>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</si>
  <si>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</si>
  <si>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</si>
  <si>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</si>
  <si>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r>
      <rPr>
        <sz val="11"/>
        <color indexed="12"/>
        <rFont val="ＭＳ 明朝"/>
        <family val="1"/>
        <charset val="128"/>
      </rPr>
      <t>代　表　　○○○○</t>
    </r>
    <r>
      <rPr>
        <sz val="11"/>
        <rFont val="ＭＳ 明朝"/>
        <family val="1"/>
        <charset val="128"/>
      </rPr>
      <t>　　　印</t>
    </r>
    <phoneticPr fontId="13"/>
  </si>
  <si>
    <r>
      <rPr>
        <sz val="11"/>
        <color indexed="12"/>
        <rFont val="ＭＳ 明朝"/>
        <family val="1"/>
        <charset val="128"/>
      </rPr>
      <t>理事長　　　○○○○</t>
    </r>
    <r>
      <rPr>
        <sz val="11"/>
        <rFont val="ＭＳ 明朝"/>
        <family val="1"/>
        <charset val="128"/>
      </rPr>
      <t>　　　　 印</t>
    </r>
    <phoneticPr fontId="13"/>
  </si>
  <si>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</si>
  <si>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</si>
  <si>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</si>
  <si>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</si>
  <si>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</si>
  <si>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</si>
  <si>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</si>
  <si>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</si>
  <si>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</si>
  <si>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</si>
  <si>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例</t>
    <rPh sb="0" eb="1">
      <t>レイ</t>
    </rPh>
    <phoneticPr fontId="2"/>
  </si>
  <si>
    <t>水田貯留・地下水かん養</t>
    <rPh sb="0" eb="2">
      <t>スイデン</t>
    </rPh>
    <rPh sb="2" eb="4">
      <t>チョリュウ</t>
    </rPh>
    <rPh sb="5" eb="8">
      <t>チカスイ</t>
    </rPh>
    <rPh sb="10" eb="11">
      <t>ヨウ</t>
    </rPh>
    <phoneticPr fontId="13"/>
  </si>
  <si>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7"/>
  </si>
  <si>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</si>
  <si>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</si>
  <si>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</si>
  <si>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</si>
  <si>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全体面積は、各支払間の重複面積を除いた日本型直接支払に取り組む面積を記入すること。</t>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</si>
  <si>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</si>
  <si>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</si>
  <si>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</si>
  <si>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</si>
  <si>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</si>
  <si>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</si>
  <si>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0"/>
  </si>
  <si>
    <t>支出の部</t>
    <rPh sb="0" eb="2">
      <t>シシュツ</t>
    </rPh>
    <rPh sb="3" eb="4">
      <t>ブ</t>
    </rPh>
    <phoneticPr fontId="2"/>
  </si>
  <si>
    <t>支払区分</t>
    <rPh sb="0" eb="2">
      <t>シハライ</t>
    </rPh>
    <rPh sb="2" eb="4">
      <t>クブン</t>
    </rPh>
    <phoneticPr fontId="2"/>
  </si>
  <si>
    <t>返還金</t>
    <rPh sb="0" eb="2">
      <t>ヘンカン</t>
    </rPh>
    <rPh sb="2" eb="3">
      <t>キン</t>
    </rPh>
    <phoneticPr fontId="20"/>
  </si>
  <si>
    <t>生物多様性保全計画の策定</t>
  </si>
  <si>
    <t>水質保全計画、農地保全計画の策定</t>
    <rPh sb="7" eb="9">
      <t>ノウチ</t>
    </rPh>
    <rPh sb="9" eb="11">
      <t>ホゼン</t>
    </rPh>
    <rPh sb="11" eb="13">
      <t>ケイカク</t>
    </rPh>
    <rPh sb="14" eb="16">
      <t>サクテイ</t>
    </rPh>
    <phoneticPr fontId="13"/>
  </si>
  <si>
    <t>景観形成計画、生活環境保全計画の策定</t>
    <rPh sb="4" eb="6">
      <t>ケイカク</t>
    </rPh>
    <phoneticPr fontId="13"/>
  </si>
  <si>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3"/>
  </si>
  <si>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</si>
  <si>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</si>
  <si>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</si>
  <si>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</si>
  <si>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</si>
  <si>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</si>
  <si>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3"/>
  </si>
  <si>
    <t>地域資源の活用・資源循環活動</t>
  </si>
  <si>
    <t>会議など</t>
    <rPh sb="0" eb="2">
      <t>カイギ</t>
    </rPh>
    <phoneticPr fontId="13"/>
  </si>
  <si>
    <t>遊休農地の有効活用</t>
  </si>
  <si>
    <t>地域住民による直営施工</t>
  </si>
  <si>
    <t>防災・減災力の強化</t>
  </si>
  <si>
    <t>農村環境保全活動の幅広い展開</t>
  </si>
  <si>
    <t>医療・福祉との連携</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</si>
  <si>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</si>
  <si>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</si>
  <si>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</si>
  <si>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</si>
  <si>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</si>
  <si>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0"/>
  </si>
  <si>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</si>
  <si>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</si>
  <si>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</si>
  <si>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</si>
  <si>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</si>
  <si>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</si>
  <si>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</si>
  <si>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</si>
  <si>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</si>
  <si>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</si>
  <si>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</si>
  <si>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</si>
  <si>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</si>
  <si>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</si>
  <si>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</si>
  <si>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</si>
  <si>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農道の補修</t>
    <rPh sb="0" eb="2">
      <t>ノウドウ</t>
    </rPh>
    <rPh sb="3" eb="5">
      <t>ホシュウ</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</si>
  <si>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</si>
  <si>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資源向上（長寿命化）交付金</t>
    <rPh sb="0" eb="2">
      <t>シゲン</t>
    </rPh>
    <rPh sb="2" eb="4">
      <t>コウジョウ</t>
    </rPh>
    <rPh sb="5" eb="6">
      <t>チョウ</t>
    </rPh>
    <rPh sb="6" eb="9">
      <t>ジュミョウカ</t>
    </rPh>
    <rPh sb="10" eb="13">
      <t>コウフキン</t>
    </rPh>
    <phoneticPr fontId="2"/>
  </si>
  <si>
    <t>金銭出納簿</t>
    <rPh sb="0" eb="2">
      <t>キンセン</t>
    </rPh>
    <rPh sb="2" eb="5">
      <t>スイトウボ</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</si>
  <si>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</si>
  <si>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</si>
  <si>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</si>
  <si>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</si>
  <si>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</si>
  <si>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</si>
  <si>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0"/>
  </si>
  <si>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20"/>
  </si>
  <si>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</si>
  <si>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</si>
  <si>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</si>
  <si>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</si>
  <si>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</si>
  <si>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</si>
  <si>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</si>
  <si>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</si>
  <si>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</si>
  <si>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</si>
  <si>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</si>
  <si>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</si>
  <si>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</si>
  <si>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</si>
  <si>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</si>
  <si>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</si>
  <si>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</si>
  <si>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</si>
  <si>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</si>
  <si>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</si>
  <si>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</si>
  <si>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</si>
  <si>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</si>
  <si>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</si>
  <si>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</si>
  <si>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</si>
  <si>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</si>
  <si>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</si>
  <si>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</si>
  <si>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</si>
  <si>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</si>
  <si>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</si>
  <si>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</si>
  <si>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</si>
  <si>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</si>
  <si>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</si>
  <si>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</si>
  <si>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</si>
  <si>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</si>
  <si>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</si>
  <si>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</si>
  <si>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</si>
  <si>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</si>
  <si>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</si>
  <si>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</si>
  <si>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</si>
  <si>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</si>
  <si>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</si>
  <si>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</si>
  <si>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</si>
  <si>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</si>
  <si>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</si>
  <si>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</si>
  <si>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</si>
  <si>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</si>
  <si>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</si>
  <si>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</si>
  <si>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</si>
  <si>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</si>
  <si>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</si>
  <si>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</si>
  <si>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</si>
  <si>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</si>
  <si>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</si>
  <si>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</si>
  <si>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</si>
  <si>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</si>
  <si>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</si>
  <si>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</si>
  <si>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</si>
  <si>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</si>
  <si>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</si>
  <si>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</si>
  <si>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</si>
  <si>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</si>
  <si>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</si>
  <si>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</si>
  <si>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</si>
  <si>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</si>
  <si>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</si>
  <si>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</si>
  <si>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</si>
  <si>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</si>
  <si>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</si>
  <si>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</si>
  <si>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</si>
  <si>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</si>
  <si>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</si>
  <si>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</si>
  <si>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</si>
  <si>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</si>
  <si>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</si>
  <si>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</si>
  <si>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</si>
  <si>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</si>
  <si>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</si>
  <si>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</si>
  <si>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</si>
  <si>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</si>
  <si>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</si>
  <si>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</si>
  <si>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</si>
  <si>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</si>
  <si>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</si>
  <si>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</si>
  <si>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</si>
  <si>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</si>
  <si>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</si>
  <si>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領収書の整理</t>
    <rPh sb="0" eb="3">
      <t>リョウシュウショ</t>
    </rPh>
    <rPh sb="4" eb="6">
      <t>セイリ</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</si>
  <si>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</si>
  <si>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</si>
  <si>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</si>
  <si>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</si>
  <si>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</si>
  <si>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市町村コード</t>
    <rPh sb="0" eb="3">
      <t>シチョウソン</t>
    </rPh>
    <phoneticPr fontId="2"/>
  </si>
  <si>
    <t>備考（団体名等）</t>
    <rPh sb="0" eb="2">
      <t>ビコウ</t>
    </rPh>
    <rPh sb="3" eb="5">
      <t>ダンタイ</t>
    </rPh>
    <rPh sb="5" eb="6">
      <t>メイ</t>
    </rPh>
    <rPh sb="6" eb="7">
      <t>トウ</t>
    </rPh>
    <phoneticPr fontId="2"/>
  </si>
  <si>
    <t>○○自治会</t>
    <rPh sb="2" eb="5">
      <t>ジチカイ</t>
    </rPh>
    <phoneticPr fontId="2"/>
  </si>
  <si>
    <t>○○女性会</t>
    <rPh sb="2" eb="4">
      <t>ジョセイ</t>
    </rPh>
    <rPh sb="4" eb="5">
      <t>カイ</t>
    </rPh>
    <phoneticPr fontId="2"/>
  </si>
  <si>
    <t>○○小学校</t>
    <rPh sb="2" eb="5">
      <t>ショウガッコウ</t>
    </rPh>
    <phoneticPr fontId="2"/>
  </si>
  <si>
    <t>○○営農組合</t>
    <rPh sb="2" eb="4">
      <t>エイノウ</t>
    </rPh>
    <rPh sb="4" eb="6">
      <t>クミアイ</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</si>
  <si>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</si>
  <si>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</si>
  <si>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</si>
  <si>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</si>
  <si>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</si>
  <si>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</si>
  <si>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</si>
  <si>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</si>
  <si>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</si>
  <si>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</si>
  <si>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</si>
  <si>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km</t>
  </si>
  <si>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</si>
  <si>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</si>
  <si>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</si>
  <si>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0"/>
  </si>
  <si>
    <t>機能診断の結果、補修の必要がなかったため</t>
    <rPh sb="0" eb="2">
      <t>キノウ</t>
    </rPh>
    <rPh sb="2" eb="4">
      <t>シンダン</t>
    </rPh>
    <rPh sb="5" eb="7">
      <t>ケッカ</t>
    </rPh>
    <rPh sb="8" eb="10">
      <t>ホシュウ</t>
    </rPh>
    <rPh sb="11" eb="13">
      <t>ヒツヨウ</t>
    </rPh>
    <phoneticPr fontId="2"/>
  </si>
  <si>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</si>
  <si>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</si>
  <si>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3"/>
  </si>
  <si>
    <t>水路の更新等</t>
    <rPh sb="0" eb="2">
      <t>スイロ</t>
    </rPh>
    <rPh sb="3" eb="5">
      <t>コウシン</t>
    </rPh>
    <rPh sb="5" eb="6">
      <t>トウ</t>
    </rPh>
    <phoneticPr fontId="13"/>
  </si>
  <si>
    <t>農道の補修</t>
    <rPh sb="0" eb="2">
      <t>ノウドウ</t>
    </rPh>
    <rPh sb="3" eb="5">
      <t>ホシュウ</t>
    </rPh>
    <phoneticPr fontId="13"/>
  </si>
  <si>
    <t>農道の更新等</t>
    <rPh sb="0" eb="2">
      <t>ノウドウ</t>
    </rPh>
    <rPh sb="3" eb="5">
      <t>コウシン</t>
    </rPh>
    <rPh sb="5" eb="6">
      <t>トウ</t>
    </rPh>
    <phoneticPr fontId="13"/>
  </si>
  <si>
    <t>ため池の補修</t>
    <rPh sb="2" eb="3">
      <t>イケ</t>
    </rPh>
    <rPh sb="4" eb="6">
      <t>ホシュウ</t>
    </rPh>
    <phoneticPr fontId="13"/>
  </si>
  <si>
    <t>ため池（附帯施設）の更新等</t>
    <rPh sb="2" eb="3">
      <t>イケ</t>
    </rPh>
    <rPh sb="4" eb="6">
      <t>フタイ</t>
    </rPh>
    <rPh sb="6" eb="8">
      <t>シセツ</t>
    </rPh>
    <rPh sb="10" eb="12">
      <t>コウシン</t>
    </rPh>
    <rPh sb="12" eb="13">
      <t>トウ</t>
    </rPh>
    <phoneticPr fontId="13"/>
  </si>
  <si>
    <t>鳥獣害防護柵等の保守管理</t>
    <rPh sb="0" eb="2">
      <t>チョウジュウ</t>
    </rPh>
    <rPh sb="2" eb="3">
      <t>ガイ</t>
    </rPh>
    <rPh sb="3" eb="6">
      <t>ボウゴサク</t>
    </rPh>
    <rPh sb="6" eb="7">
      <t>トウ</t>
    </rPh>
    <rPh sb="8" eb="10">
      <t>ホシュ</t>
    </rPh>
    <rPh sb="10" eb="12">
      <t>カンリ</t>
    </rPh>
    <phoneticPr fontId="13"/>
  </si>
  <si>
    <t>路面の維持</t>
    <rPh sb="0" eb="2">
      <t>ロメン</t>
    </rPh>
    <rPh sb="3" eb="5">
      <t>イジ</t>
    </rPh>
    <phoneticPr fontId="13"/>
  </si>
  <si>
    <t>この線より上に行を挿入してください。</t>
    <rPh sb="2" eb="3">
      <t>セン</t>
    </rPh>
    <rPh sb="5" eb="6">
      <t>ウエ</t>
    </rPh>
    <rPh sb="7" eb="8">
      <t>ギョウ</t>
    </rPh>
    <rPh sb="9" eb="11">
      <t>ソウニュウ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</si>
  <si>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</si>
  <si>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</si>
  <si>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</si>
  <si>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</si>
  <si>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</si>
  <si>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t>
    <phoneticPr fontId="2"/>
  </si>
  <si>
    <t>役員報酬</t>
    <rPh sb="0" eb="2">
      <t>ヤクイン</t>
    </rPh>
    <rPh sb="2" eb="4">
      <t>ホウシュウ</t>
    </rPh>
    <phoneticPr fontId="20"/>
  </si>
  <si>
    <t>その他（生態系保全）</t>
    <rPh sb="2" eb="3">
      <t>タ</t>
    </rPh>
    <rPh sb="4" eb="7">
      <t>セイタイケイ</t>
    </rPh>
    <rPh sb="7" eb="9">
      <t>ホゼン</t>
    </rPh>
    <phoneticPr fontId="13"/>
  </si>
  <si>
    <t>その他（水質保全）</t>
    <rPh sb="2" eb="3">
      <t>タ</t>
    </rPh>
    <rPh sb="4" eb="6">
      <t>スイシツ</t>
    </rPh>
    <rPh sb="6" eb="8">
      <t>ホゼン</t>
    </rPh>
    <phoneticPr fontId="13"/>
  </si>
  <si>
    <t>その他（景観形成・生活環境保全）</t>
    <rPh sb="2" eb="3">
      <t>タ</t>
    </rPh>
    <rPh sb="4" eb="6">
      <t>ケイカン</t>
    </rPh>
    <rPh sb="6" eb="8">
      <t>ケイセイ</t>
    </rPh>
    <rPh sb="9" eb="11">
      <t>セイカツ</t>
    </rPh>
    <rPh sb="11" eb="13">
      <t>カンキョウ</t>
    </rPh>
    <rPh sb="13" eb="15">
      <t>ホゼン</t>
    </rPh>
    <phoneticPr fontId="13"/>
  </si>
  <si>
    <t>km</t>
    <phoneticPr fontId="1"/>
  </si>
  <si>
    <t>箇所</t>
    <rPh sb="0" eb="2">
      <t>カショ</t>
    </rPh>
    <phoneticPr fontId="1"/>
  </si>
  <si>
    <t>遊休農地発生防止のための保全管理</t>
    <phoneticPr fontId="13"/>
  </si>
  <si>
    <t>畦畔・法面・防風林の草刈り</t>
    <rPh sb="0" eb="2">
      <t>ケイハン</t>
    </rPh>
    <rPh sb="3" eb="5">
      <t>ノリメン</t>
    </rPh>
    <rPh sb="6" eb="9">
      <t>ボウフウリン</t>
    </rPh>
    <phoneticPr fontId="13"/>
  </si>
  <si>
    <t>水路の草刈り</t>
    <phoneticPr fontId="2"/>
  </si>
  <si>
    <t>水路の泥上げ</t>
    <phoneticPr fontId="2"/>
  </si>
  <si>
    <t>水路附帯施設の保守管理</t>
    <rPh sb="0" eb="2">
      <t>スイロ</t>
    </rPh>
    <rPh sb="2" eb="4">
      <t>フタイ</t>
    </rPh>
    <rPh sb="4" eb="6">
      <t>シセツ</t>
    </rPh>
    <rPh sb="7" eb="9">
      <t>ホシュ</t>
    </rPh>
    <phoneticPr fontId="13"/>
  </si>
  <si>
    <t>農道の草刈り</t>
    <rPh sb="0" eb="2">
      <t>ノウドウ</t>
    </rPh>
    <phoneticPr fontId="13"/>
  </si>
  <si>
    <t>農道側溝の泥上げ</t>
    <rPh sb="0" eb="2">
      <t>ノウドウ</t>
    </rPh>
    <rPh sb="2" eb="4">
      <t>ソッコウ</t>
    </rPh>
    <phoneticPr fontId="13"/>
  </si>
  <si>
    <t>ため池の草刈り</t>
    <phoneticPr fontId="2"/>
  </si>
  <si>
    <t>ため池の泥上げ</t>
    <phoneticPr fontId="2"/>
  </si>
  <si>
    <t>ため池附帯施設の保守管理</t>
    <rPh sb="2" eb="3">
      <t>イケ</t>
    </rPh>
    <rPh sb="3" eb="5">
      <t>フタイ</t>
    </rPh>
    <rPh sb="5" eb="7">
      <t>シセツ</t>
    </rPh>
    <rPh sb="8" eb="10">
      <t>ホシュ</t>
    </rPh>
    <phoneticPr fontId="13"/>
  </si>
  <si>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</si>
  <si>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</si>
  <si>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</si>
  <si>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</si>
  <si>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</si>
  <si>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</si>
  <si>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</si>
  <si>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あいうえお活動組織</t>
    <rPh sb="5" eb="7">
      <t>カツドウ</t>
    </rPh>
    <rPh sb="7" eb="9">
      <t>ソシキ</t>
    </rPh>
    <phoneticPr fontId="2"/>
  </si>
  <si>
    <t>多面　太郎</t>
    <rPh sb="0" eb="2">
      <t>タメン</t>
    </rPh>
    <rPh sb="3" eb="5">
      <t>タロウ</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</si>
  <si>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</si>
  <si>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</si>
  <si>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</si>
  <si>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</si>
  <si>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</si>
  <si>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</si>
  <si>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</si>
  <si>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</si>
  <si>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</si>
  <si>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</si>
  <si>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</si>
  <si>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</si>
  <si>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</si>
  <si>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</si>
  <si>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</si>
  <si>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</si>
  <si>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</si>
  <si>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</si>
  <si>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</si>
  <si>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</si>
  <si>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</si>
  <si>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</si>
  <si>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</si>
  <si>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</si>
  <si>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</si>
  <si>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</si>
  <si>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3"/>
  </si>
  <si>
    <t>○○県</t>
    <rPh sb="2" eb="3">
      <t>ケン</t>
    </rPh>
    <phoneticPr fontId="2"/>
  </si>
  <si>
    <t>△△市</t>
    <rPh sb="2" eb="3">
      <t>シ</t>
    </rPh>
    <phoneticPr fontId="2"/>
  </si>
  <si>
    <t>○○県△△市○町○-○-○</t>
    <rPh sb="2" eb="3">
      <t>ケン</t>
    </rPh>
    <rPh sb="5" eb="6">
      <t>シ</t>
    </rPh>
    <rPh sb="7" eb="8">
      <t>チョウ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</si>
  <si>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</si>
  <si>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</si>
  <si>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</si>
  <si>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</si>
  <si>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</si>
  <si>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</si>
  <si>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</si>
  <si>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</si>
  <si>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　</t>
  </si>
  <si>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</si>
  <si>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</si>
  <si>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ポスターの作成</t>
    <rPh sb="5" eb="7">
      <t>サクセイ</t>
    </rPh>
    <phoneticPr fontId="2"/>
  </si>
  <si>
    <t>実施日</t>
    <rPh sb="0" eb="3">
      <t>ジッシビ</t>
    </rPh>
    <phoneticPr fontId="2"/>
  </si>
  <si>
    <t>備考</t>
    <rPh sb="0" eb="2">
      <t>ビコウ</t>
    </rPh>
    <phoneticPr fontId="2"/>
  </si>
  <si>
    <t>実施日</t>
    <rPh sb="0" eb="2">
      <t>ジッシ</t>
    </rPh>
    <rPh sb="2" eb="3">
      <t>ヒ</t>
    </rPh>
    <phoneticPr fontId="2"/>
  </si>
  <si>
    <t>長寿命化整備計画書</t>
    <rPh sb="0" eb="4">
      <t>チョウジュミョウカ</t>
    </rPh>
    <rPh sb="4" eb="6">
      <t>セイビ</t>
    </rPh>
    <rPh sb="6" eb="9">
      <t>ケイカクショ</t>
    </rPh>
    <phoneticPr fontId="40"/>
  </si>
  <si>
    <t>＜留意事項＞</t>
    <phoneticPr fontId="40"/>
  </si>
  <si>
    <t>活動計画書の資源向上支払（長寿命化）において、工事１件あたり200万円以上となることが明らかな取組について、下記に記載してください。</t>
    <rPh sb="0" eb="2">
      <t>カツドウ</t>
    </rPh>
    <rPh sb="2" eb="5">
      <t>ケイカクショ</t>
    </rPh>
    <rPh sb="6" eb="8">
      <t>シゲン</t>
    </rPh>
    <rPh sb="8" eb="10">
      <t>コウジョウ</t>
    </rPh>
    <rPh sb="10" eb="12">
      <t>シハラ</t>
    </rPh>
    <rPh sb="13" eb="17">
      <t>チョウジュミョウカ</t>
    </rPh>
    <rPh sb="54" eb="56">
      <t>カキ</t>
    </rPh>
    <rPh sb="57" eb="59">
      <t>キサイ</t>
    </rPh>
    <phoneticPr fontId="2"/>
  </si>
  <si>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2"/>
  </si>
  <si>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40"/>
  </si>
  <si>
    <t>番号</t>
    <rPh sb="0" eb="2">
      <t>バンゴウ</t>
    </rPh>
    <phoneticPr fontId="40"/>
  </si>
  <si>
    <t>施設名</t>
    <rPh sb="0" eb="2">
      <t>シセツ</t>
    </rPh>
    <rPh sb="2" eb="3">
      <t>メイ</t>
    </rPh>
    <phoneticPr fontId="40"/>
  </si>
  <si>
    <t>設置
年度</t>
    <rPh sb="0" eb="2">
      <t>セッチ</t>
    </rPh>
    <rPh sb="3" eb="5">
      <t>ネンド</t>
    </rPh>
    <phoneticPr fontId="40"/>
  </si>
  <si>
    <t>施設の概要</t>
    <rPh sb="0" eb="2">
      <t>シセツ</t>
    </rPh>
    <rPh sb="3" eb="5">
      <t>ガイヨウ</t>
    </rPh>
    <phoneticPr fontId="40"/>
  </si>
  <si>
    <t>機能診断結果
（劣化状況等）</t>
    <phoneticPr fontId="40"/>
  </si>
  <si>
    <t>長寿命化対策の内容</t>
    <rPh sb="0" eb="4">
      <t>チョウジュミョウカ</t>
    </rPh>
    <rPh sb="4" eb="6">
      <t>タイサク</t>
    </rPh>
    <rPh sb="7" eb="9">
      <t>ナイヨウ</t>
    </rPh>
    <phoneticPr fontId="40"/>
  </si>
  <si>
    <t>数量</t>
    <rPh sb="0" eb="2">
      <t>スウリョウ</t>
    </rPh>
    <phoneticPr fontId="40"/>
  </si>
  <si>
    <t>実施年度</t>
    <rPh sb="0" eb="2">
      <t>ジッシ</t>
    </rPh>
    <rPh sb="2" eb="4">
      <t>ネンド</t>
    </rPh>
    <phoneticPr fontId="2"/>
  </si>
  <si>
    <t>備考</t>
    <rPh sb="0" eb="2">
      <t>ビコウ</t>
    </rPh>
    <phoneticPr fontId="40"/>
  </si>
  <si>
    <t>○○用水路</t>
    <rPh sb="2" eb="3">
      <t>ヨウ</t>
    </rPh>
    <rPh sb="3" eb="5">
      <t>スイロ</t>
    </rPh>
    <phoneticPr fontId="2"/>
  </si>
  <si>
    <t>不明</t>
    <rPh sb="0" eb="2">
      <t>フメイ</t>
    </rPh>
    <phoneticPr fontId="2"/>
  </si>
  <si>
    <t>-</t>
    <phoneticPr fontId="2"/>
  </si>
  <si>
    <t>土水路
幅○○mm</t>
    <rPh sb="0" eb="1">
      <t>ド</t>
    </rPh>
    <rPh sb="1" eb="3">
      <t>スイロ</t>
    </rPh>
    <rPh sb="4" eb="5">
      <t>ハバ</t>
    </rPh>
    <phoneticPr fontId="40"/>
  </si>
  <si>
    <t>コンクリート水路として更新する。</t>
    <rPh sb="6" eb="8">
      <t>スイロ</t>
    </rPh>
    <rPh sb="11" eb="13">
      <t>コウシン</t>
    </rPh>
    <phoneticPr fontId="2"/>
  </si>
  <si>
    <t>0.53km</t>
    <phoneticPr fontId="2"/>
  </si>
  <si>
    <t>280万円</t>
    <rPh sb="3" eb="5">
      <t>マンエン</t>
    </rPh>
    <phoneticPr fontId="2"/>
  </si>
  <si>
    <t>昭和60年</t>
    <rPh sb="0" eb="2">
      <t>ショウワ</t>
    </rPh>
    <rPh sb="4" eb="5">
      <t>ネン</t>
    </rPh>
    <phoneticPr fontId="2"/>
  </si>
  <si>
    <t>コンクリート水路
幅○○mm</t>
    <rPh sb="6" eb="8">
      <t>スイロ</t>
    </rPh>
    <rPh sb="9" eb="10">
      <t>ハバ</t>
    </rPh>
    <phoneticPr fontId="40"/>
  </si>
  <si>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</si>
  <si>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</si>
  <si>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phoneticPr fontId="2"/>
  </si>
  <si>
    <t>230万円</t>
    <rPh sb="3" eb="5">
      <t>マンエン</t>
    </rPh>
    <phoneticPr fontId="2"/>
  </si>
  <si>
    <t>0.70km</t>
    <phoneticPr fontId="2"/>
  </si>
  <si>
    <t>300万円</t>
    <rPh sb="3" eb="5">
      <t>マンエン</t>
    </rPh>
    <phoneticPr fontId="2"/>
  </si>
  <si>
    <t>○○揚水機</t>
    <rPh sb="2" eb="5">
      <t>ヨウスイキ</t>
    </rPh>
    <phoneticPr fontId="2"/>
  </si>
  <si>
    <t>ゲート
幅　 ○○mm
高さ ○○mm</t>
    <phoneticPr fontId="40"/>
  </si>
  <si>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</si>
  <si>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</si>
  <si>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</si>
  <si>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</si>
  <si>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（２）　施設の位置図</t>
    <rPh sb="4" eb="6">
      <t>シセツ</t>
    </rPh>
    <rPh sb="7" eb="10">
      <t>イチズ</t>
    </rPh>
    <phoneticPr fontId="40"/>
  </si>
  <si>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</si>
  <si>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</si>
  <si>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</si>
  <si>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</si>
  <si>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</si>
  <si>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</si>
  <si>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</si>
  <si>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3"/>
  </si>
  <si>
    <t>組織の構成員</t>
  </si>
  <si>
    <t>=</t>
    <phoneticPr fontId="2"/>
  </si>
  <si>
    <t xml:space="preserve">③　共同活動に参加する構成員の総人数の８割が参加する実践活動の実施 </t>
    <rPh sb="2" eb="4">
      <t>キョウドウ</t>
    </rPh>
    <rPh sb="4" eb="6">
      <t>カツドウ</t>
    </rPh>
    <rPh sb="7" eb="9">
      <t>サンカ</t>
    </rPh>
    <rPh sb="11" eb="14">
      <t>コウセイイン</t>
    </rPh>
    <rPh sb="15" eb="18">
      <t>ソウニンズウ</t>
    </rPh>
    <rPh sb="20" eb="21">
      <t>ワリ</t>
    </rPh>
    <rPh sb="22" eb="24">
      <t>サンカ</t>
    </rPh>
    <rPh sb="26" eb="28">
      <t>ジッセン</t>
    </rPh>
    <rPh sb="28" eb="30">
      <t>カツドウ</t>
    </rPh>
    <rPh sb="31" eb="33">
      <t>ジッシ</t>
    </rPh>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</si>
  <si>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</si>
  <si>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</si>
  <si>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</si>
  <si>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</si>
  <si>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</si>
  <si>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また、共同活動に参加する構成員の総人数の内訳がわかる名簿（様式自由）を添付してください。</t>
    <rPh sb="3" eb="5">
      <t>キョウドウ</t>
    </rPh>
    <rPh sb="12" eb="15">
      <t>コウセイイン</t>
    </rPh>
    <rPh sb="16" eb="19">
      <t>ソウニンズウ</t>
    </rPh>
    <rPh sb="20" eb="22">
      <t>ウチワケ</t>
    </rPh>
    <rPh sb="26" eb="28">
      <t>メイボ</t>
    </rPh>
    <rPh sb="29" eb="31">
      <t>ヨウシキ</t>
    </rPh>
    <rPh sb="31" eb="33">
      <t>ジユウ</t>
    </rPh>
    <rPh sb="35" eb="37">
      <t>テンプ</t>
    </rPh>
    <phoneticPr fontId="2"/>
  </si>
  <si>
    <t>活動に参加した最大人数</t>
    <rPh sb="0" eb="2">
      <t>カツドウ</t>
    </rPh>
    <rPh sb="3" eb="5">
      <t>サンカ</t>
    </rPh>
    <rPh sb="7" eb="9">
      <t>サイダイ</t>
    </rPh>
    <rPh sb="9" eb="11">
      <t>ニンズウ</t>
    </rPh>
    <phoneticPr fontId="2"/>
  </si>
  <si>
    <t>実施日</t>
    <rPh sb="0" eb="3">
      <t>ジッシビ</t>
    </rPh>
    <phoneticPr fontId="2"/>
  </si>
  <si>
    <t>「○○クリーン作戦」に85名が参加した。</t>
    <rPh sb="7" eb="9">
      <t>サクセン</t>
    </rPh>
    <rPh sb="13" eb="14">
      <t>メイ</t>
    </rPh>
    <rPh sb="15" eb="17">
      <t>サンカ</t>
    </rPh>
    <phoneticPr fontId="2"/>
  </si>
  <si>
    <t>研修</t>
    <rPh sb="0" eb="2">
      <t>ケンシュウ</t>
    </rPh>
    <phoneticPr fontId="2"/>
  </si>
  <si>
    <t>研修</t>
    <rPh sb="0" eb="2">
      <t>ケンシュウ</t>
    </rPh>
    <phoneticPr fontId="2"/>
  </si>
  <si>
    <t>○○クリーン作戦</t>
    <rPh sb="6" eb="8">
      <t>サクセン</t>
    </rPh>
    <phoneticPr fontId="2"/>
  </si>
  <si>
    <t>点検・計画策定</t>
    <rPh sb="0" eb="2">
      <t>テンケン</t>
    </rPh>
    <rPh sb="3" eb="5">
      <t>ケイカク</t>
    </rPh>
    <rPh sb="5" eb="7">
      <t>サクテイ</t>
    </rPh>
    <phoneticPr fontId="13"/>
  </si>
  <si>
    <t>機能診断・計画策定</t>
    <rPh sb="0" eb="2">
      <t>キノウ</t>
    </rPh>
    <rPh sb="2" eb="4">
      <t>シンダン</t>
    </rPh>
    <rPh sb="5" eb="7">
      <t>ケイカク</t>
    </rPh>
    <rPh sb="7" eb="9">
      <t>サクテイ</t>
    </rPh>
    <phoneticPr fontId="13"/>
  </si>
  <si>
    <t>啓発・普及</t>
    <rPh sb="0" eb="2">
      <t>ケイハツ</t>
    </rPh>
    <rPh sb="3" eb="5">
      <t>フキュウ</t>
    </rPh>
    <phoneticPr fontId="2"/>
  </si>
  <si>
    <t>研修</t>
    <rPh sb="0" eb="2">
      <t>ケンシュウ</t>
    </rPh>
    <phoneticPr fontId="1"/>
  </si>
  <si>
    <t>総会</t>
    <rPh sb="0" eb="2">
      <t>ソウカイ</t>
    </rPh>
    <phoneticPr fontId="2"/>
  </si>
  <si>
    <t>代表者研修</t>
    <rPh sb="0" eb="3">
      <t>ダイヒョウシャ</t>
    </rPh>
    <rPh sb="3" eb="5">
      <t>ケンシュウ</t>
    </rPh>
    <phoneticPr fontId="2"/>
  </si>
  <si>
    <t>代表者研修</t>
    <rPh sb="0" eb="3">
      <t>ダイヒョウシャ</t>
    </rPh>
    <rPh sb="3" eb="5">
      <t>ケンシュウ</t>
    </rPh>
    <phoneticPr fontId="2"/>
  </si>
  <si>
    <t>○○ため池の草刈り、泥上げ、ゲートの更新</t>
    <rPh sb="4" eb="5">
      <t>イケ</t>
    </rPh>
    <rPh sb="6" eb="8">
      <t>クサカ</t>
    </rPh>
    <rPh sb="10" eb="11">
      <t>ドロ</t>
    </rPh>
    <rPh sb="11" eb="12">
      <t>ア</t>
    </rPh>
    <rPh sb="18" eb="20">
      <t>コウシン</t>
    </rPh>
    <phoneticPr fontId="2"/>
  </si>
  <si>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</si>
  <si>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</si>
  <si>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</si>
  <si>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</si>
  <si>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</si>
  <si>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</si>
  <si>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6/9～6/10</t>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</si>
  <si>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</si>
  <si>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</si>
  <si>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</si>
  <si>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</si>
  <si>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印</t>
    <rPh sb="0" eb="1">
      <t>イン</t>
    </rPh>
    <phoneticPr fontId="2"/>
  </si>
  <si>
    <t>　　① １号事業</t>
    <rPh sb="5" eb="6">
      <t>ゴウ</t>
    </rPh>
    <rPh sb="6" eb="8">
      <t>ジギョウ</t>
    </rPh>
    <phoneticPr fontId="17"/>
  </si>
  <si>
    <t>（例）　活動計画書「Ⅰ．地区の概要」の「１．活動期間」及び「２．実施区域内の農用地、施設」並びに「（別添１）実施区域位置図」のとおり。</t>
    <rPh sb="1" eb="2">
      <t>レイ</t>
    </rPh>
    <rPh sb="32" eb="34">
      <t>ジッシ</t>
    </rPh>
    <phoneticPr fontId="17"/>
  </si>
  <si>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</si>
  <si>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</si>
  <si>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（あいうえおかつどうそしき）</t>
    <phoneticPr fontId="2"/>
  </si>
  <si>
    <t>（ためん　たろう）</t>
    <phoneticPr fontId="2"/>
  </si>
  <si>
    <t>（まるけんさんかくしまるちょう）</t>
    <phoneticPr fontId="2"/>
  </si>
  <si>
    <t>印</t>
    <rPh sb="0" eb="1">
      <t>イン</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</si>
  <si>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</si>
  <si>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</si>
  <si>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</si>
  <si>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</si>
  <si>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</si>
  <si>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</si>
  <si>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</si>
  <si>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</si>
  <si>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</si>
  <si>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平成</t>
    <rPh sb="0" eb="2">
      <t>ヘイセイ</t>
    </rPh>
    <phoneticPr fontId="2"/>
  </si>
  <si>
    <t>１　点検</t>
    <rPh sb="2" eb="4">
      <t>テンケン</t>
    </rPh>
    <phoneticPr fontId="2"/>
  </si>
  <si>
    <t>３　事務・組織運営等に関する研修</t>
    <rPh sb="11" eb="12">
      <t>カン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</si>
  <si>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</si>
  <si>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</si>
  <si>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</si>
  <si>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</si>
  <si>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</si>
  <si>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</si>
  <si>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</si>
  <si>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</si>
  <si>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</si>
  <si>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</si>
  <si>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</si>
  <si>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</si>
  <si>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</si>
  <si>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</si>
  <si>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平成○年度に受講予定（活動期間内に１回以上受講）</t>
    <rPh sb="0" eb="2">
      <t>ヘイセイ</t>
    </rPh>
    <rPh sb="3" eb="5">
      <t>ネンド</t>
    </rPh>
    <rPh sb="6" eb="8">
      <t>ジュコウ</t>
    </rPh>
    <rPh sb="8" eb="10">
      <t>ヨテイ</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</si>
  <si>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</si>
  <si>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</si>
  <si>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</si>
  <si>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</si>
  <si>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</si>
  <si>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</si>
  <si>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</si>
  <si>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</si>
  <si>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</si>
  <si>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</si>
  <si>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</si>
  <si>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</si>
  <si>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</si>
  <si>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</si>
  <si>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</si>
  <si>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</si>
  <si>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</si>
  <si>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</si>
  <si>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</si>
  <si>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</si>
  <si>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</si>
  <si>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</si>
  <si>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</si>
  <si>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</si>
  <si>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</si>
  <si>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</si>
  <si>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</si>
  <si>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</si>
  <si>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</si>
  <si>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</si>
  <si>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</si>
  <si>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</si>
  <si>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</si>
  <si>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</si>
  <si>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</si>
  <si>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</si>
  <si>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</si>
  <si>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</si>
  <si>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</si>
  <si>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</si>
  <si>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</si>
  <si>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</si>
  <si>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</si>
  <si>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</si>
  <si>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</si>
  <si>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</si>
  <si>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rPh sb="3" eb="5">
      <t>イリョウ</t>
    </rPh>
    <rPh sb="6" eb="8">
      <t>フクシ</t>
    </rPh>
    <rPh sb="10" eb="12">
      <t>レンケイ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</si>
  <si>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</si>
  <si>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</si>
  <si>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</si>
  <si>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</si>
  <si>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</si>
  <si>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</si>
  <si>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</si>
  <si>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</si>
  <si>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</si>
  <si>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7"/>
  </si>
  <si>
    <t>　（２）活動の内容等</t>
    <rPh sb="4" eb="6">
      <t>カツドウ</t>
    </rPh>
    <rPh sb="7" eb="9">
      <t>ナイヨウ</t>
    </rPh>
    <rPh sb="9" eb="10">
      <t>トウ</t>
    </rPh>
    <phoneticPr fontId="17"/>
  </si>
  <si>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7"/>
  </si>
  <si>
    <t xml:space="preserve">  　 ２）活動の内容</t>
    <rPh sb="6" eb="8">
      <t>カツドウ</t>
    </rPh>
    <rPh sb="9" eb="11">
      <t>ナイヨウ</t>
    </rPh>
    <phoneticPr fontId="17"/>
  </si>
  <si>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</si>
  <si>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</si>
  <si>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</si>
  <si>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</si>
  <si>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</si>
  <si>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</si>
  <si>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</si>
  <si>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平成○年○月○日</t>
    <rPh sb="0" eb="2">
      <t>ヘイセイ</t>
    </rPh>
    <rPh sb="3" eb="4">
      <t>ネン</t>
    </rPh>
    <rPh sb="5" eb="6">
      <t>ガツ</t>
    </rPh>
    <rPh sb="7" eb="8">
      <t>ニチ</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</si>
  <si>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</si>
  <si>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多面　A子</t>
    <rPh sb="0" eb="2">
      <t>タメン</t>
    </rPh>
    <rPh sb="4" eb="5">
      <t>コ</t>
    </rPh>
    <phoneticPr fontId="2"/>
  </si>
  <si>
    <t>多面　B子</t>
    <rPh sb="0" eb="2">
      <t>タメン</t>
    </rPh>
    <rPh sb="4" eb="5">
      <t>コ</t>
    </rPh>
    <phoneticPr fontId="2"/>
  </si>
  <si>
    <t>多面　C子</t>
    <rPh sb="0" eb="2">
      <t>タメン</t>
    </rPh>
    <rPh sb="4" eb="5">
      <t>コ</t>
    </rPh>
    <phoneticPr fontId="2"/>
  </si>
  <si>
    <t>多面　D太</t>
    <rPh sb="0" eb="2">
      <t>タメン</t>
    </rPh>
    <rPh sb="4" eb="5">
      <t>タ</t>
    </rPh>
    <phoneticPr fontId="2"/>
  </si>
  <si>
    <t>多面　A美</t>
    <rPh sb="0" eb="2">
      <t>タメン</t>
    </rPh>
    <rPh sb="4" eb="5">
      <t>ミ</t>
    </rPh>
    <phoneticPr fontId="2"/>
  </si>
  <si>
    <t>多面　A太</t>
    <rPh sb="0" eb="2">
      <t>タメン</t>
    </rPh>
    <rPh sb="4" eb="5">
      <t>タ</t>
    </rPh>
    <phoneticPr fontId="2"/>
  </si>
  <si>
    <t>多面　B美</t>
    <rPh sb="0" eb="2">
      <t>タメン</t>
    </rPh>
    <rPh sb="4" eb="5">
      <t>ミ</t>
    </rPh>
    <phoneticPr fontId="2"/>
  </si>
  <si>
    <t>多面　B太</t>
    <rPh sb="0" eb="2">
      <t>タメン</t>
    </rPh>
    <rPh sb="4" eb="5">
      <t>タ</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</si>
  <si>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</si>
  <si>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</si>
  <si>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</si>
  <si>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</si>
  <si>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3"/>
  </si>
  <si>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と活動組織は、本書２通を作成し記名押印の上、そ
れぞれ１通を保有するものとする。</t>
    </r>
    <phoneticPr fontId="13"/>
  </si>
  <si>
    <t>第１条　活動組織が行う多面的機能支払交付金に係る活動の対象となる施設及び活動期間は、別添
　　　「多面的機能支払交付金に係る活動計画書」のⅠに定めるとおりとする。</t>
    <phoneticPr fontId="13"/>
  </si>
  <si>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3"/>
  </si>
  <si>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3"/>
  </si>
  <si>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3"/>
  </si>
  <si>
    <t>平成○○年○○月○○日</t>
    <rPh sb="0" eb="2">
      <t>ヘイセイ</t>
    </rPh>
    <phoneticPr fontId="2"/>
  </si>
  <si>
    <t>平成</t>
    <rPh sb="0" eb="2">
      <t>ヘイセイ</t>
    </rPh>
    <phoneticPr fontId="2"/>
  </si>
  <si>
    <t>取組番号（左詰め）</t>
    <rPh sb="0" eb="2">
      <t>トリクミ</t>
    </rPh>
    <rPh sb="2" eb="4">
      <t>バンゴウ</t>
    </rPh>
    <rPh sb="5" eb="6">
      <t>ヒダリ</t>
    </rPh>
    <rPh sb="6" eb="7">
      <t>ツ</t>
    </rPh>
    <phoneticPr fontId="2"/>
  </si>
  <si>
    <t>備考（具体的な活動内容を記入）</t>
    <rPh sb="0" eb="2">
      <t>ビコウ</t>
    </rPh>
    <rPh sb="3" eb="6">
      <t>グタイテキ</t>
    </rPh>
    <rPh sb="7" eb="9">
      <t>カツドウ</t>
    </rPh>
    <rPh sb="9" eb="11">
      <t>ナイヨウ</t>
    </rPh>
    <rPh sb="12" eb="14">
      <t>キニュウ</t>
    </rPh>
    <phoneticPr fontId="2"/>
  </si>
  <si>
    <t>役員会</t>
    <rPh sb="0" eb="3">
      <t>ヤクインカイ</t>
    </rPh>
    <phoneticPr fontId="2"/>
  </si>
  <si>
    <t>★「分類」欄は、分類番号（１～８）から選択してください。</t>
    <rPh sb="2" eb="4">
      <t>ブンルイ</t>
    </rPh>
    <rPh sb="5" eb="6">
      <t>ラン</t>
    </rPh>
    <rPh sb="8" eb="10">
      <t>ブンルイ</t>
    </rPh>
    <rPh sb="10" eb="12">
      <t>バンゴウ</t>
    </rPh>
    <rPh sb="19" eb="21">
      <t>センタク</t>
    </rPh>
    <phoneticPr fontId="20"/>
  </si>
  <si>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0"/>
  </si>
  <si>
    <t>平成○年○月○日</t>
    <rPh sb="0" eb="2">
      <t>ヘイセイ</t>
    </rPh>
    <rPh sb="3" eb="4">
      <t>ネン</t>
    </rPh>
    <rPh sb="5" eb="6">
      <t>ガツ</t>
    </rPh>
    <rPh sb="7" eb="8">
      <t>ニチ</t>
    </rPh>
    <phoneticPr fontId="13"/>
  </si>
  <si>
    <t>平成○年度　多面的機能支払交付金に係る実施状況報告書</t>
    <rPh sb="0" eb="2">
      <t>ヘイセイ</t>
    </rPh>
    <rPh sb="3" eb="5">
      <t>ネンド</t>
    </rPh>
    <phoneticPr fontId="2"/>
  </si>
  <si>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</si>
  <si>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</si>
  <si>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</si>
  <si>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</si>
  <si>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</si>
  <si>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</si>
  <si>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</si>
  <si>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</si>
  <si>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</si>
  <si>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</si>
  <si>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</si>
  <si>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</si>
  <si>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3"/>
  </si>
  <si>
    <t>２　年度活動計画の策定</t>
    <rPh sb="2" eb="4">
      <t>ネンド</t>
    </rPh>
    <rPh sb="4" eb="6">
      <t>カツドウ</t>
    </rPh>
    <rPh sb="6" eb="8">
      <t>ケイカク</t>
    </rPh>
    <rPh sb="9" eb="11">
      <t>サクテイ</t>
    </rPh>
    <phoneticPr fontId="13"/>
  </si>
  <si>
    <t>３　事務・組織運営等に関する研修</t>
    <rPh sb="2" eb="4">
      <t>ジム</t>
    </rPh>
    <rPh sb="5" eb="7">
      <t>ソシキ</t>
    </rPh>
    <rPh sb="7" eb="9">
      <t>ウンエイ</t>
    </rPh>
    <rPh sb="9" eb="10">
      <t>トウ</t>
    </rPh>
    <rPh sb="11" eb="12">
      <t>カン</t>
    </rPh>
    <rPh sb="14" eb="16">
      <t>ケンシュウ</t>
    </rPh>
    <phoneticPr fontId="13"/>
  </si>
  <si>
    <t>４　遊休農地発生防止のための保全管理</t>
    <rPh sb="2" eb="4">
      <t>ユウキュウ</t>
    </rPh>
    <rPh sb="4" eb="6">
      <t>ノウチ</t>
    </rPh>
    <rPh sb="6" eb="8">
      <t>ハッセイ</t>
    </rPh>
    <rPh sb="8" eb="10">
      <t>ボウシ</t>
    </rPh>
    <rPh sb="14" eb="16">
      <t>ホゼン</t>
    </rPh>
    <rPh sb="16" eb="18">
      <t>カンリ</t>
    </rPh>
    <phoneticPr fontId="13"/>
  </si>
  <si>
    <t>５　畦畔・法面・防風林の草刈り</t>
    <rPh sb="2" eb="4">
      <t>ケイハン</t>
    </rPh>
    <rPh sb="5" eb="7">
      <t>ノリメン</t>
    </rPh>
    <rPh sb="8" eb="11">
      <t>ボウフウリン</t>
    </rPh>
    <rPh sb="12" eb="14">
      <t>クサカ</t>
    </rPh>
    <phoneticPr fontId="13"/>
  </si>
  <si>
    <t>６　鳥獣害防護柵等の保守管理</t>
    <rPh sb="2" eb="4">
      <t>チョウジュウ</t>
    </rPh>
    <rPh sb="4" eb="5">
      <t>ガイ</t>
    </rPh>
    <rPh sb="5" eb="8">
      <t>ボウゴサク</t>
    </rPh>
    <rPh sb="8" eb="9">
      <t>トウ</t>
    </rPh>
    <rPh sb="10" eb="12">
      <t>ホシュ</t>
    </rPh>
    <rPh sb="12" eb="14">
      <t>カンリ</t>
    </rPh>
    <phoneticPr fontId="13"/>
  </si>
  <si>
    <t>７　水路の草刈り</t>
    <rPh sb="2" eb="4">
      <t>スイロ</t>
    </rPh>
    <rPh sb="5" eb="7">
      <t>クサカ</t>
    </rPh>
    <phoneticPr fontId="13"/>
  </si>
  <si>
    <t>８　水路の泥上げ</t>
    <rPh sb="2" eb="4">
      <t>スイロ</t>
    </rPh>
    <rPh sb="5" eb="6">
      <t>ドロ</t>
    </rPh>
    <rPh sb="6" eb="7">
      <t>ア</t>
    </rPh>
    <phoneticPr fontId="13"/>
  </si>
  <si>
    <t>９　水路附帯施設の保守管理</t>
    <rPh sb="2" eb="4">
      <t>スイロ</t>
    </rPh>
    <rPh sb="4" eb="6">
      <t>フタイ</t>
    </rPh>
    <rPh sb="6" eb="8">
      <t>シセツ</t>
    </rPh>
    <rPh sb="9" eb="11">
      <t>ホシュ</t>
    </rPh>
    <rPh sb="11" eb="13">
      <t>カンリ</t>
    </rPh>
    <phoneticPr fontId="13"/>
  </si>
  <si>
    <t>10　農道の草刈り</t>
    <rPh sb="3" eb="5">
      <t>ノウドウ</t>
    </rPh>
    <rPh sb="6" eb="8">
      <t>クサカ</t>
    </rPh>
    <phoneticPr fontId="13"/>
  </si>
  <si>
    <t>11　農道側溝の泥上げ</t>
    <rPh sb="3" eb="5">
      <t>ノウドウ</t>
    </rPh>
    <rPh sb="5" eb="7">
      <t>ソッコウ</t>
    </rPh>
    <rPh sb="8" eb="9">
      <t>ドロ</t>
    </rPh>
    <rPh sb="9" eb="10">
      <t>ア</t>
    </rPh>
    <phoneticPr fontId="13"/>
  </si>
  <si>
    <t>12　路面の維持</t>
    <rPh sb="3" eb="5">
      <t>ロメン</t>
    </rPh>
    <rPh sb="6" eb="8">
      <t>イジ</t>
    </rPh>
    <phoneticPr fontId="13"/>
  </si>
  <si>
    <t>13　ため池の草刈り</t>
    <rPh sb="5" eb="6">
      <t>イケ</t>
    </rPh>
    <rPh sb="7" eb="9">
      <t>クサカ</t>
    </rPh>
    <phoneticPr fontId="13"/>
  </si>
  <si>
    <t>14　ため池の泥上げ</t>
    <rPh sb="5" eb="6">
      <t>イケ</t>
    </rPh>
    <rPh sb="7" eb="8">
      <t>ドロ</t>
    </rPh>
    <rPh sb="8" eb="9">
      <t>ア</t>
    </rPh>
    <phoneticPr fontId="13"/>
  </si>
  <si>
    <t>15　ため池附帯施設の保守管理</t>
    <rPh sb="5" eb="6">
      <t>イケ</t>
    </rPh>
    <rPh sb="6" eb="8">
      <t>フタイ</t>
    </rPh>
    <rPh sb="8" eb="10">
      <t>シセツ</t>
    </rPh>
    <rPh sb="11" eb="13">
      <t>ホシュ</t>
    </rPh>
    <rPh sb="13" eb="15">
      <t>カンリ</t>
    </rPh>
    <phoneticPr fontId="13"/>
  </si>
  <si>
    <t>16　異常気象時の対応</t>
    <rPh sb="3" eb="5">
      <t>イジョウ</t>
    </rPh>
    <rPh sb="5" eb="7">
      <t>キショウ</t>
    </rPh>
    <rPh sb="7" eb="8">
      <t>ジ</t>
    </rPh>
    <rPh sb="9" eb="11">
      <t>タイオウ</t>
    </rPh>
    <phoneticPr fontId="13"/>
  </si>
  <si>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</si>
  <si>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</si>
  <si>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</si>
  <si>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</si>
  <si>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</si>
  <si>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3"/>
  </si>
  <si>
    <t>25　水路の機能診断</t>
    <rPh sb="3" eb="5">
      <t>スイロ</t>
    </rPh>
    <rPh sb="6" eb="8">
      <t>キノウ</t>
    </rPh>
    <rPh sb="8" eb="10">
      <t>シンダン</t>
    </rPh>
    <phoneticPr fontId="13"/>
  </si>
  <si>
    <t>26　農道の機能診断</t>
    <rPh sb="3" eb="5">
      <t>ノウドウ</t>
    </rPh>
    <rPh sb="6" eb="8">
      <t>キノウ</t>
    </rPh>
    <rPh sb="8" eb="10">
      <t>シンダン</t>
    </rPh>
    <phoneticPr fontId="13"/>
  </si>
  <si>
    <t>27　ため池の機能診断</t>
    <rPh sb="5" eb="6">
      <t>イケ</t>
    </rPh>
    <rPh sb="7" eb="9">
      <t>キノウ</t>
    </rPh>
    <rPh sb="9" eb="11">
      <t>シンダン</t>
    </rPh>
    <phoneticPr fontId="13"/>
  </si>
  <si>
    <t>28　年度活動計画の策定</t>
    <rPh sb="3" eb="5">
      <t>ネンド</t>
    </rPh>
    <rPh sb="5" eb="7">
      <t>カツドウ</t>
    </rPh>
    <rPh sb="7" eb="9">
      <t>ケイカク</t>
    </rPh>
    <rPh sb="10" eb="12">
      <t>サクテイ</t>
    </rPh>
    <phoneticPr fontId="1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</si>
  <si>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3"/>
  </si>
  <si>
    <t>30　農用地の軽微な補修等</t>
    <rPh sb="3" eb="6">
      <t>ノウヨウチ</t>
    </rPh>
    <rPh sb="7" eb="9">
      <t>ケイビ</t>
    </rPh>
    <rPh sb="10" eb="12">
      <t>ホシュウ</t>
    </rPh>
    <rPh sb="12" eb="13">
      <t>トウ</t>
    </rPh>
    <phoneticPr fontId="13"/>
  </si>
  <si>
    <t>31　水路の軽微な補修等</t>
    <rPh sb="3" eb="5">
      <t>スイロ</t>
    </rPh>
    <rPh sb="6" eb="8">
      <t>ケイビ</t>
    </rPh>
    <rPh sb="9" eb="11">
      <t>ホシュウ</t>
    </rPh>
    <rPh sb="11" eb="12">
      <t>トウ</t>
    </rPh>
    <phoneticPr fontId="13"/>
  </si>
  <si>
    <t>32　農道の軽微な補修等</t>
    <rPh sb="3" eb="5">
      <t>ノウドウ</t>
    </rPh>
    <rPh sb="6" eb="8">
      <t>ケイビ</t>
    </rPh>
    <rPh sb="9" eb="11">
      <t>ホシュウ</t>
    </rPh>
    <rPh sb="11" eb="12">
      <t>トウ</t>
    </rPh>
    <phoneticPr fontId="13"/>
  </si>
  <si>
    <t>33　ため池の軽微な補修等</t>
    <rPh sb="5" eb="6">
      <t>イケ</t>
    </rPh>
    <rPh sb="7" eb="9">
      <t>ケイビ</t>
    </rPh>
    <rPh sb="10" eb="12">
      <t>ホシュウ</t>
    </rPh>
    <rPh sb="12" eb="13">
      <t>トウ</t>
    </rPh>
    <phoneticPr fontId="1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</si>
  <si>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</si>
  <si>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</si>
  <si>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</si>
  <si>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</si>
  <si>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</si>
  <si>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</si>
  <si>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</si>
  <si>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調査・
設計等
のみ</t>
    <rPh sb="0" eb="2">
      <t>チョウサ</t>
    </rPh>
    <rPh sb="4" eb="6">
      <t>セッケイ</t>
    </rPh>
    <rPh sb="6" eb="7">
      <t>トウ</t>
    </rPh>
    <phoneticPr fontId="2"/>
  </si>
  <si>
    <t>平成○年○月○日</t>
    <rPh sb="0" eb="2">
      <t>ヘイセイ</t>
    </rPh>
    <rPh sb="3" eb="4">
      <t>ネン</t>
    </rPh>
    <rPh sb="5" eb="6">
      <t>ガツ</t>
    </rPh>
    <rPh sb="7" eb="8">
      <t>ニチ</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</si>
  <si>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</si>
  <si>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</si>
  <si>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資源向上支払
（長寿命化）</t>
    <rPh sb="0" eb="2">
      <t>シゲン</t>
    </rPh>
    <rPh sb="2" eb="4">
      <t>コウジョウ</t>
    </rPh>
    <rPh sb="4" eb="6">
      <t>シハライ</t>
    </rPh>
    <rPh sb="8" eb="12">
      <t>チョウジュミョウカ</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</si>
  <si>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</si>
  <si>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</si>
  <si>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</si>
  <si>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</si>
  <si>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</si>
  <si>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</si>
  <si>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</si>
  <si>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</si>
  <si>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</si>
  <si>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</si>
  <si>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</si>
  <si>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</si>
  <si>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</si>
  <si>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</si>
  <si>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</si>
  <si>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</si>
  <si>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昭和41年</t>
    <rPh sb="0" eb="2">
      <t>ショウワ</t>
    </rPh>
    <rPh sb="4" eb="5">
      <t>ネン</t>
    </rPh>
    <phoneticPr fontId="2"/>
  </si>
  <si>
    <t>昭和40年</t>
    <rPh sb="0" eb="2">
      <t>ショウワ</t>
    </rPh>
    <rPh sb="4" eb="5">
      <t>ネン</t>
    </rPh>
    <phoneticPr fontId="2"/>
  </si>
  <si>
    <t>昭50年代</t>
    <rPh sb="0" eb="1">
      <t>アキラ</t>
    </rPh>
    <rPh sb="3" eb="5">
      <t>ネンダイ</t>
    </rPh>
    <phoneticPr fontId="2"/>
  </si>
  <si>
    <t>路線の一部においてひび割れ、欠損や目地の劣化、コンクリート表面の摩耗といった老朽化がみられる。</t>
    <rPh sb="0" eb="2">
      <t>ロセン</t>
    </rPh>
    <rPh sb="3" eb="5">
      <t>イチブ</t>
    </rPh>
    <phoneticPr fontId="2"/>
  </si>
  <si>
    <t>平成32年度</t>
    <rPh sb="0" eb="2">
      <t>ヘイセイ</t>
    </rPh>
    <rPh sb="4" eb="6">
      <t>ネンド</t>
    </rPh>
    <phoneticPr fontId="2"/>
  </si>
  <si>
    <t>平成33年度</t>
    <rPh sb="0" eb="2">
      <t>ヘイセイ</t>
    </rPh>
    <rPh sb="4" eb="6">
      <t>ネンド</t>
    </rPh>
    <phoneticPr fontId="2"/>
  </si>
  <si>
    <t>平成35年度</t>
    <rPh sb="0" eb="2">
      <t>ヘイセイ</t>
    </rPh>
    <rPh sb="4" eb="6">
      <t>ネンド</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</si>
  <si>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</si>
  <si>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</si>
  <si>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</si>
  <si>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</si>
  <si>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</si>
  <si>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</si>
  <si>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</si>
  <si>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</si>
  <si>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</si>
  <si>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</si>
  <si>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</si>
  <si>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４．</t>
  </si>
  <si>
    <t>５．</t>
  </si>
  <si>
    <t>水路の更新等</t>
    <rPh sb="0" eb="2">
      <t>スイロ</t>
    </rPh>
    <rPh sb="3" eb="5">
      <t>コウシン</t>
    </rPh>
    <rPh sb="5" eb="6">
      <t>トウ</t>
    </rPh>
    <phoneticPr fontId="20"/>
  </si>
  <si>
    <t>6/1～6/10</t>
    <phoneticPr fontId="20"/>
  </si>
  <si>
    <t>-</t>
    <phoneticPr fontId="20"/>
  </si>
  <si>
    <t>-</t>
    <phoneticPr fontId="20"/>
  </si>
  <si>
    <t>9/1~9/30</t>
    <phoneticPr fontId="20"/>
  </si>
  <si>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</si>
  <si>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</si>
  <si>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</si>
  <si>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</si>
  <si>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</si>
  <si>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</si>
  <si>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医療・福祉との連携</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</si>
  <si>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</si>
  <si>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</si>
  <si>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</si>
  <si>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</si>
  <si>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</si>
  <si>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</si>
  <si>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</si>
  <si>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</si>
  <si>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</si>
  <si>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</si>
  <si>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40"/>
  </si>
  <si>
    <t>52　遊休農地の有効活用</t>
    <rPh sb="3" eb="5">
      <t>ユウキュウ</t>
    </rPh>
    <rPh sb="5" eb="7">
      <t>ノウチ</t>
    </rPh>
    <rPh sb="8" eb="10">
      <t>ユウコウ</t>
    </rPh>
    <rPh sb="10" eb="12">
      <t>カツヨウ</t>
    </rPh>
    <phoneticPr fontId="2"/>
  </si>
  <si>
    <t>53　農地周りの環境改善活動の強化</t>
    <rPh sb="3" eb="6">
      <t>ノウチマワ</t>
    </rPh>
    <rPh sb="8" eb="10">
      <t>カンキョウ</t>
    </rPh>
    <rPh sb="10" eb="12">
      <t>カイゼン</t>
    </rPh>
    <rPh sb="12" eb="14">
      <t>カツドウ</t>
    </rPh>
    <rPh sb="15" eb="17">
      <t>キョウカ</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</si>
  <si>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</si>
  <si>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</si>
  <si>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</si>
  <si>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rPh sb="3" eb="5">
      <t>イリョウ</t>
    </rPh>
    <rPh sb="6" eb="8">
      <t>フクシ</t>
    </rPh>
    <rPh sb="10" eb="12">
      <t>レンケイ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</si>
  <si>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</si>
  <si>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</si>
  <si>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7"/>
  </si>
  <si>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</si>
  <si>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7"/>
  </si>
  <si>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7"/>
  </si>
  <si>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</si>
  <si>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</si>
  <si>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</si>
  <si>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</si>
  <si>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</si>
  <si>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</si>
  <si>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</si>
  <si>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</si>
  <si>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</si>
  <si>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</si>
  <si>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</si>
  <si>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ゲートの更新を行う</t>
    <rPh sb="4" eb="6">
      <t>コウシン</t>
    </rPh>
    <rPh sb="7" eb="8">
      <t>オコナ</t>
    </rPh>
    <phoneticPr fontId="2"/>
  </si>
  <si>
    <t>箇所</t>
    <rPh sb="0" eb="2">
      <t>カショ</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</si>
  <si>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</si>
  <si>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水路法面の崩壊や土砂の堆積により通水機能が喪失。清掃や泥上げなどの日常管理が困難である。</t>
    <phoneticPr fontId="40"/>
  </si>
  <si>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</si>
  <si>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3"/>
  </si>
  <si>
    <t>　　２　活動組織が資源向上支払交付金により行う活動は、別添「多面的機能支払交付金に係る活
　　　動計画書」のⅡに定めるとおりとする。</t>
    <phoneticPr fontId="13"/>
  </si>
  <si>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</si>
  <si>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</si>
  <si>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</si>
  <si>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</si>
  <si>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</si>
  <si>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</si>
  <si>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</si>
  <si>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</si>
  <si>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その他の農業者以外団体</t>
    <rPh sb="2" eb="3">
      <t>タ</t>
    </rPh>
    <rPh sb="4" eb="7">
      <t>ノウギョウシャ</t>
    </rPh>
    <rPh sb="7" eb="9">
      <t>イガイ</t>
    </rPh>
    <rPh sb="9" eb="11">
      <t>ダンタイ</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</si>
  <si>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</si>
  <si>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</si>
  <si>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0"/>
  </si>
  <si>
    <t>年度　多面的機能支払交付金　活動記録</t>
    <phoneticPr fontId="2"/>
  </si>
  <si>
    <t>取組番号</t>
    <rPh sb="2" eb="4">
      <t>バンゴウ</t>
    </rPh>
    <phoneticPr fontId="13"/>
  </si>
  <si>
    <t>取組番号</t>
    <rPh sb="2" eb="4">
      <t>バンゴウ</t>
    </rPh>
    <phoneticPr fontId="2"/>
  </si>
  <si>
    <t>取組番号</t>
    <rPh sb="0" eb="2">
      <t>トリクミ</t>
    </rPh>
    <rPh sb="2" eb="4">
      <t>バンゴウ</t>
    </rPh>
    <phoneticPr fontId="13"/>
  </si>
  <si>
    <t>農業者の検討会の開催</t>
    <phoneticPr fontId="13"/>
  </si>
  <si>
    <t>農業者に対する意向調査、現地調査</t>
    <phoneticPr fontId="13"/>
  </si>
  <si>
    <t>不在村地主との連絡体制の整備等</t>
    <rPh sb="14" eb="15">
      <t>トウ</t>
    </rPh>
    <phoneticPr fontId="13"/>
  </si>
  <si>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</si>
  <si>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</si>
  <si>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3"/>
  </si>
  <si>
    <t>取組番号表</t>
    <rPh sb="0" eb="2">
      <t>トリクミ</t>
    </rPh>
    <rPh sb="2" eb="4">
      <t>バンゴウ</t>
    </rPh>
    <rPh sb="4" eb="5">
      <t>ヒョウ</t>
    </rPh>
    <phoneticPr fontId="2"/>
  </si>
  <si>
    <t>推進活動</t>
    <phoneticPr fontId="13"/>
  </si>
  <si>
    <t>増進活動</t>
    <phoneticPr fontId="2"/>
  </si>
  <si>
    <t>１（農地維持）</t>
    <rPh sb="2" eb="4">
      <t>ノウチ</t>
    </rPh>
    <rPh sb="4" eb="6">
      <t>イジ</t>
    </rPh>
    <phoneticPr fontId="2"/>
  </si>
  <si>
    <t>（地域資源の基礎的な保全活動）</t>
    <phoneticPr fontId="13"/>
  </si>
  <si>
    <t>（地域資源の適切な保全管理のための推進活動）</t>
    <phoneticPr fontId="13"/>
  </si>
  <si>
    <t>（施設の軽微な補修）</t>
    <phoneticPr fontId="13"/>
  </si>
  <si>
    <t>（農村環境保全活動）</t>
    <phoneticPr fontId="13"/>
  </si>
  <si>
    <t>（多面的機能の増進を図る活動）</t>
    <phoneticPr fontId="13"/>
  </si>
  <si>
    <t>地域住民等（集落外の住民・組織等も含む）との意見交換・ワークショップ・交流会の開催</t>
    <phoneticPr fontId="2"/>
  </si>
  <si>
    <t>景観形成・
生活環境保全</t>
    <phoneticPr fontId="13"/>
  </si>
  <si>
    <t>水田貯留機能増進・
地下水かん養</t>
    <phoneticPr fontId="13"/>
  </si>
  <si>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</si>
  <si>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</si>
  <si>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3"/>
  </si>
  <si>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</si>
  <si>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3"/>
  </si>
  <si>
    <t>事務・組織運営等に
関する研修</t>
    <rPh sb="0" eb="2">
      <t>ジム</t>
    </rPh>
    <rPh sb="3" eb="5">
      <t>ソシキ</t>
    </rPh>
    <rPh sb="5" eb="7">
      <t>ウンエイ</t>
    </rPh>
    <rPh sb="7" eb="8">
      <t>トウ</t>
    </rPh>
    <rPh sb="10" eb="11">
      <t>カン</t>
    </rPh>
    <rPh sb="13" eb="15">
      <t>ケンシュウ</t>
    </rPh>
    <phoneticPr fontId="13"/>
  </si>
  <si>
    <t>遊休農地発生防止の
ための保全管理</t>
    <phoneticPr fontId="13"/>
  </si>
  <si>
    <t>畦畔・法面・防風林の
草刈り</t>
    <rPh sb="0" eb="2">
      <t>ケイハン</t>
    </rPh>
    <rPh sb="3" eb="5">
      <t>ノリメン</t>
    </rPh>
    <rPh sb="6" eb="9">
      <t>ボウフウリン</t>
    </rPh>
    <rPh sb="11" eb="13">
      <t>クサカ</t>
    </rPh>
    <phoneticPr fontId="13"/>
  </si>
  <si>
    <t>鳥獣害防護柵等の
保守管理</t>
    <rPh sb="0" eb="2">
      <t>チョウジュウ</t>
    </rPh>
    <rPh sb="2" eb="3">
      <t>ガイ</t>
    </rPh>
    <rPh sb="3" eb="6">
      <t>ボウゴサク</t>
    </rPh>
    <rPh sb="6" eb="7">
      <t>トウ</t>
    </rPh>
    <rPh sb="9" eb="11">
      <t>ホシュ</t>
    </rPh>
    <rPh sb="11" eb="13">
      <t>カンリ</t>
    </rPh>
    <phoneticPr fontId="13"/>
  </si>
  <si>
    <t>水路附帯施設の
保守管理</t>
    <rPh sb="0" eb="2">
      <t>スイロ</t>
    </rPh>
    <rPh sb="2" eb="4">
      <t>フタイ</t>
    </rPh>
    <rPh sb="4" eb="6">
      <t>シセツ</t>
    </rPh>
    <rPh sb="8" eb="10">
      <t>ホシュ</t>
    </rPh>
    <rPh sb="10" eb="12">
      <t>カンリ</t>
    </rPh>
    <phoneticPr fontId="13"/>
  </si>
  <si>
    <t>ため池附帯施設の
保守管理</t>
    <rPh sb="2" eb="3">
      <t>イケ</t>
    </rPh>
    <rPh sb="3" eb="5">
      <t>フタイ</t>
    </rPh>
    <rPh sb="5" eb="7">
      <t>シセツ</t>
    </rPh>
    <rPh sb="9" eb="11">
      <t>ホシュ</t>
    </rPh>
    <phoneticPr fontId="13"/>
  </si>
  <si>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</si>
  <si>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</si>
  <si>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</si>
  <si>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</si>
  <si>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</si>
  <si>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3"/>
  </si>
  <si>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</si>
  <si>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</si>
  <si>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3"/>
  </si>
  <si>
    <t>景観形成計画、
生活環境保全計画の策定</t>
    <rPh sb="4" eb="6">
      <t>ケイカク</t>
    </rPh>
    <phoneticPr fontId="13"/>
  </si>
  <si>
    <t>共同</t>
    <rPh sb="0" eb="2">
      <t>キョウドウ</t>
    </rPh>
    <phoneticPr fontId="13"/>
  </si>
  <si>
    <t>組織名：</t>
    <rPh sb="0" eb="3">
      <t>ソシキメイ</t>
    </rPh>
    <phoneticPr fontId="2"/>
  </si>
  <si>
    <t>組織名：</t>
    <rPh sb="0" eb="3">
      <t>ソシキメイ</t>
    </rPh>
    <phoneticPr fontId="20"/>
  </si>
  <si>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0"/>
  </si>
  <si>
    <t>構成員立替金の繰り入れ</t>
    <rPh sb="0" eb="3">
      <t>コウセイイン</t>
    </rPh>
    <rPh sb="3" eb="6">
      <t>タテカエキン</t>
    </rPh>
    <rPh sb="7" eb="8">
      <t>ク</t>
    </rPh>
    <rPh sb="9" eb="10">
      <t>イ</t>
    </rPh>
    <phoneticPr fontId="20"/>
  </si>
  <si>
    <t>○○氏より</t>
    <rPh sb="2" eb="3">
      <t>シ</t>
    </rPh>
    <phoneticPr fontId="20"/>
  </si>
  <si>
    <t>お茶購入</t>
    <rPh sb="1" eb="2">
      <t>チャ</t>
    </rPh>
    <rPh sb="2" eb="4">
      <t>コウニュウ</t>
    </rPh>
    <phoneticPr fontId="20"/>
  </si>
  <si>
    <t>2,3</t>
    <phoneticPr fontId="20"/>
  </si>
  <si>
    <t>○○集落</t>
    <rPh sb="2" eb="4">
      <t>シュウラク</t>
    </rPh>
    <phoneticPr fontId="20"/>
  </si>
  <si>
    <t>○○資材の購入費</t>
    <rPh sb="2" eb="4">
      <t>シザイ</t>
    </rPh>
    <rPh sb="5" eb="8">
      <t>コウニュウヒ</t>
    </rPh>
    <phoneticPr fontId="2"/>
  </si>
  <si>
    <t>構成員立替金の返済</t>
    <rPh sb="0" eb="3">
      <t>コウセイイン</t>
    </rPh>
    <rPh sb="3" eb="6">
      <t>タテカエキン</t>
    </rPh>
    <rPh sb="7" eb="9">
      <t>ヘンサイ</t>
    </rPh>
    <phoneticPr fontId="20"/>
  </si>
  <si>
    <t>○○氏へ</t>
    <rPh sb="2" eb="3">
      <t>シ</t>
    </rPh>
    <phoneticPr fontId="20"/>
  </si>
  <si>
    <t>利子等、構成員による活動資金の立替金</t>
    <rPh sb="0" eb="2">
      <t>リシ</t>
    </rPh>
    <rPh sb="2" eb="3">
      <t>トウ</t>
    </rPh>
    <rPh sb="4" eb="7">
      <t>コウセイイン</t>
    </rPh>
    <rPh sb="10" eb="12">
      <t>カツドウ</t>
    </rPh>
    <rPh sb="12" eb="14">
      <t>シキン</t>
    </rPh>
    <rPh sb="15" eb="18">
      <t>タテカエキン</t>
    </rPh>
    <phoneticPr fontId="20"/>
  </si>
  <si>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0"/>
  </si>
  <si>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0"/>
  </si>
  <si>
    <t>平成○○年度　</t>
    <rPh sb="0" eb="2">
      <t>ヘイセイ</t>
    </rPh>
    <rPh sb="4" eb="6">
      <t>ネンド</t>
    </rPh>
    <phoneticPr fontId="20"/>
  </si>
  <si>
    <t>完成数量（km,箇所）</t>
    <rPh sb="0" eb="2">
      <t>カンセイ</t>
    </rPh>
    <rPh sb="2" eb="4">
      <t>スウリョウ</t>
    </rPh>
    <rPh sb="8" eb="10">
      <t>カショ</t>
    </rPh>
    <phoneticPr fontId="2"/>
  </si>
  <si>
    <t>４．</t>
    <phoneticPr fontId="2"/>
  </si>
  <si>
    <t>５．</t>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</si>
  <si>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</si>
  <si>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</si>
  <si>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</si>
  <si>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</si>
  <si>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40"/>
  </si>
  <si>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</si>
  <si>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</si>
  <si>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</si>
  <si>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</si>
  <si>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t>
  </si>
  <si>
    <t>○</t>
    <phoneticPr fontId="2"/>
  </si>
  <si>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</si>
  <si>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</si>
  <si>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</si>
  <si>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</si>
  <si>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</si>
  <si>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</si>
  <si>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</si>
  <si>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</si>
  <si>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</si>
  <si>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</si>
  <si>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</si>
  <si>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</si>
  <si>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</si>
  <si>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</si>
  <si>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</si>
  <si>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</si>
  <si>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</si>
  <si>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</si>
  <si>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</si>
  <si>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</si>
  <si>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</si>
  <si>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</si>
  <si>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</si>
  <si>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</si>
  <si>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</si>
  <si>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</si>
  <si>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</si>
  <si>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</si>
  <si>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</si>
  <si>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</si>
  <si>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</si>
  <si>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</si>
  <si>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</si>
  <si>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</si>
  <si>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</si>
  <si>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</si>
  <si>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</si>
  <si>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</si>
  <si>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</si>
  <si>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</si>
  <si>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</si>
  <si>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</si>
  <si>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</si>
  <si>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</si>
  <si>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</si>
  <si>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</si>
  <si>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</si>
  <si>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</si>
  <si>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</si>
  <si>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</si>
  <si>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</si>
  <si>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</si>
  <si>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</si>
  <si>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</si>
  <si>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※増進を図る活動を実施する場合は、取組内容を選択した上で、毎年度実施するとともに、広報活動を毎年度実施してください。
　ただし、農業地域類型区分の「中間農業地域」または「山間農業地域」、地域振興立法８法地域においては毎年度必須ではありません。</t>
    <rPh sb="1" eb="3">
      <t>ゾウシン</t>
    </rPh>
    <rPh sb="4" eb="5">
      <t>ハカ</t>
    </rPh>
    <rPh sb="6" eb="8">
      <t>カツドウ</t>
    </rPh>
    <rPh sb="9" eb="11">
      <t>ジッシ</t>
    </rPh>
    <rPh sb="13" eb="15">
      <t>バアイ</t>
    </rPh>
    <rPh sb="17" eb="19">
      <t>トリクミ</t>
    </rPh>
    <rPh sb="19" eb="21">
      <t>ナイヨウ</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2"/>
  </si>
  <si>
    <t>農村環境保全活動のテーマ</t>
    <rPh sb="0" eb="2">
      <t>ノウソン</t>
    </rPh>
    <rPh sb="2" eb="4">
      <t>カンキョウ</t>
    </rPh>
    <rPh sb="4" eb="6">
      <t>ホゼン</t>
    </rPh>
    <rPh sb="6" eb="8">
      <t>カツドウ</t>
    </rPh>
    <phoneticPr fontId="2"/>
  </si>
  <si>
    <t>高度な保全活動の取組内容</t>
    <rPh sb="0" eb="2">
      <t>コウド</t>
    </rPh>
    <rPh sb="3" eb="5">
      <t>ホゼン</t>
    </rPh>
    <rPh sb="5" eb="7">
      <t>カツドウ</t>
    </rPh>
    <rPh sb="8" eb="10">
      <t>トリクミ</t>
    </rPh>
    <rPh sb="10" eb="12">
      <t>ナイヨウ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</si>
  <si>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</si>
  <si>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</si>
  <si>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</si>
  <si>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</si>
  <si>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</si>
  <si>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</si>
  <si>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</si>
  <si>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</si>
  <si>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</si>
  <si>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</si>
  <si>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</si>
  <si>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</si>
  <si>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</si>
  <si>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</si>
  <si>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</si>
  <si>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3 事務・組織運営等に関する研修</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</si>
  <si>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</si>
  <si>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</si>
  <si>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</si>
  <si>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</si>
  <si>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</si>
  <si>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</si>
  <si>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</si>
  <si>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</si>
  <si>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</si>
  <si>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</si>
  <si>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</si>
  <si>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</si>
  <si>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</si>
  <si>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</si>
  <si>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</si>
  <si>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</si>
  <si>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</si>
  <si>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</si>
  <si>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</si>
  <si>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</si>
  <si>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</si>
  <si>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</si>
  <si>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</si>
  <si>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</si>
  <si>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</si>
  <si>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</si>
  <si>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</si>
  <si>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</si>
  <si>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</si>
  <si>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</si>
  <si>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</si>
  <si>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</si>
  <si>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</si>
  <si>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</si>
  <si>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</si>
  <si>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</si>
  <si>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</si>
  <si>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</si>
  <si>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</si>
  <si>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</si>
  <si>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57 医療・福祉との連携</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</si>
  <si>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</si>
  <si>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</si>
  <si>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</si>
  <si>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</si>
  <si>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</si>
  <si>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</si>
  <si>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</si>
  <si>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</si>
  <si>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</si>
  <si>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</si>
  <si>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</si>
  <si>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</si>
  <si>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</si>
  <si>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</si>
  <si>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</si>
  <si>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</si>
  <si>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</si>
  <si>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</si>
  <si>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</si>
  <si>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3"/>
  </si>
  <si>
    <t>40 外来種の駆除（生態系保全）</t>
    <rPh sb="3" eb="6">
      <t>ガイライシュ</t>
    </rPh>
    <rPh sb="7" eb="9">
      <t>クジョ</t>
    </rPh>
    <rPh sb="10" eb="13">
      <t>セイタイケイ</t>
    </rPh>
    <rPh sb="13" eb="15">
      <t>ホゼン</t>
    </rPh>
    <phoneticPr fontId="13"/>
  </si>
  <si>
    <t>41 その他（生態系保全）</t>
    <rPh sb="5" eb="6">
      <t>タ</t>
    </rPh>
    <rPh sb="7" eb="10">
      <t>セイタイケイ</t>
    </rPh>
    <rPh sb="10" eb="12">
      <t>ホゼン</t>
    </rPh>
    <phoneticPr fontId="13"/>
  </si>
  <si>
    <t>42 水質モニタリングの実施・記録管理（水質保全）</t>
    <rPh sb="3" eb="5">
      <t>スイシツ</t>
    </rPh>
    <rPh sb="12" eb="14">
      <t>ジッシ</t>
    </rPh>
    <rPh sb="15" eb="17">
      <t>キロク</t>
    </rPh>
    <rPh sb="17" eb="19">
      <t>カンリ</t>
    </rPh>
    <rPh sb="20" eb="22">
      <t>スイシツ</t>
    </rPh>
    <rPh sb="22" eb="24">
      <t>ホゼン</t>
    </rPh>
    <phoneticPr fontId="13"/>
  </si>
  <si>
    <t>43 畑からの土砂流出対策（水質保全）</t>
    <rPh sb="3" eb="4">
      <t>ハタケ</t>
    </rPh>
    <rPh sb="7" eb="9">
      <t>ドシャ</t>
    </rPh>
    <rPh sb="9" eb="11">
      <t>リュウシュツ</t>
    </rPh>
    <rPh sb="11" eb="13">
      <t>タイサク</t>
    </rPh>
    <rPh sb="14" eb="16">
      <t>スイシツ</t>
    </rPh>
    <rPh sb="16" eb="18">
      <t>ホゼン</t>
    </rPh>
    <phoneticPr fontId="13"/>
  </si>
  <si>
    <t>44 その他（水質保全）</t>
    <rPh sb="5" eb="6">
      <t>タ</t>
    </rPh>
    <rPh sb="7" eb="9">
      <t>スイシツ</t>
    </rPh>
    <rPh sb="9" eb="11">
      <t>ホゼン</t>
    </rPh>
    <phoneticPr fontId="1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</si>
  <si>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</si>
  <si>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3"/>
  </si>
  <si>
    <t>47 その他（景観形成・生活環境保全）</t>
    <rPh sb="5" eb="6">
      <t>タ</t>
    </rPh>
    <rPh sb="7" eb="9">
      <t>ケイカン</t>
    </rPh>
    <rPh sb="9" eb="11">
      <t>ケイセイ</t>
    </rPh>
    <rPh sb="12" eb="14">
      <t>セイカツ</t>
    </rPh>
    <rPh sb="14" eb="16">
      <t>カンキョウ</t>
    </rPh>
    <rPh sb="16" eb="18">
      <t>ホゼン</t>
    </rPh>
    <phoneticPr fontId="1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</si>
  <si>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</si>
  <si>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</si>
  <si>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3"/>
  </si>
  <si>
    <t>51 啓発・普及活動</t>
    <phoneticPr fontId="1"/>
  </si>
  <si>
    <t>Ｋ.農村環境保全活動</t>
    <phoneticPr fontId="13"/>
  </si>
  <si>
    <t>Ｌ.増進活動</t>
    <phoneticPr fontId="13"/>
  </si>
  <si>
    <t>Ｍ.長寿命化</t>
    <rPh sb="2" eb="6">
      <t>チョウジュミョウカ</t>
    </rPh>
    <phoneticPr fontId="13"/>
  </si>
  <si>
    <t>活動項目</t>
    <rPh sb="0" eb="2">
      <t>カツドウ</t>
    </rPh>
    <rPh sb="2" eb="4">
      <t>コウモク</t>
    </rPh>
    <phoneticPr fontId="1"/>
  </si>
  <si>
    <t>支払区分</t>
    <rPh sb="0" eb="2">
      <t>シハライ</t>
    </rPh>
    <rPh sb="2" eb="4">
      <t>クブン</t>
    </rPh>
    <phoneticPr fontId="13"/>
  </si>
  <si>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</si>
  <si>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</si>
  <si>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</si>
  <si>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</si>
  <si>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</si>
  <si>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</si>
  <si>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</si>
  <si>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</si>
  <si>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</si>
  <si>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</si>
  <si>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</si>
  <si>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</si>
  <si>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</si>
  <si>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</si>
  <si>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</si>
  <si>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</si>
  <si>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</si>
  <si>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</si>
  <si>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</si>
  <si>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</si>
  <si>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</si>
  <si>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</si>
  <si>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</si>
  <si>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</si>
  <si>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</si>
  <si>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</si>
  <si>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</si>
  <si>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</si>
  <si>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</si>
  <si>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</si>
  <si>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</si>
  <si>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</si>
  <si>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</si>
  <si>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</si>
  <si>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</si>
  <si>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</si>
  <si>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</si>
  <si>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</si>
  <si>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</si>
  <si>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</si>
  <si>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</si>
  <si>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</si>
  <si>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</si>
  <si>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</si>
  <si>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</si>
  <si>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</si>
  <si>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</si>
  <si>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</si>
  <si>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</si>
  <si>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</si>
  <si>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</si>
  <si>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</si>
  <si>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</si>
  <si>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</si>
  <si>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</si>
  <si>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</si>
  <si>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５.農業者以外個人</t>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</si>
  <si>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</si>
  <si>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</si>
  <si>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</si>
  <si>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</si>
  <si>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0"/>
  </si>
  <si>
    <t>返還額の支払（農地維持・資源向上（共同））</t>
    <rPh sb="0" eb="3">
      <t>ヘンカンガク</t>
    </rPh>
    <rPh sb="4" eb="6">
      <t>シハライ</t>
    </rPh>
    <phoneticPr fontId="2"/>
  </si>
  <si>
    <t>加算措置</t>
    <rPh sb="0" eb="2">
      <t>カサン</t>
    </rPh>
    <rPh sb="2" eb="4">
      <t>ソチ</t>
    </rPh>
    <phoneticPr fontId="2"/>
  </si>
  <si>
    <t>必要に応じて</t>
    <rPh sb="0" eb="2">
      <t>ヒツヨウ</t>
    </rPh>
    <rPh sb="3" eb="4">
      <t>オウ</t>
    </rPh>
    <phoneticPr fontId="2"/>
  </si>
  <si>
    <t>返還額の支払（資源向上（長寿命化））</t>
    <rPh sb="0" eb="3">
      <t>ヘンカンガク</t>
    </rPh>
    <rPh sb="4" eb="6">
      <t>シハライ</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</si>
  <si>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</si>
  <si>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</si>
  <si>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</si>
  <si>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</si>
  <si>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</si>
  <si>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</si>
  <si>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</si>
  <si>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</si>
  <si>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</si>
  <si>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0"/>
  </si>
  <si>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0"/>
  </si>
  <si>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</si>
  <si>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</si>
  <si>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</si>
  <si>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</si>
  <si>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</si>
  <si>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0"/>
  </si>
  <si>
    <t>平成○年○月○日</t>
    <rPh sb="0" eb="2">
      <t>ヘイセイ</t>
    </rPh>
    <rPh sb="3" eb="4">
      <t>ネン</t>
    </rPh>
    <rPh sb="5" eb="6">
      <t>ガツ</t>
    </rPh>
    <rPh sb="7" eb="8">
      <t>ニチ</t>
    </rPh>
    <phoneticPr fontId="2"/>
  </si>
  <si>
    <t>○○水路、△△農道</t>
    <rPh sb="2" eb="4">
      <t>スイロ</t>
    </rPh>
    <rPh sb="7" eb="9">
      <t>ノウドウ</t>
    </rPh>
    <phoneticPr fontId="2"/>
  </si>
  <si>
    <t>計画策定</t>
    <rPh sb="0" eb="2">
      <t>ケイカク</t>
    </rPh>
    <rPh sb="2" eb="4">
      <t>サクテイ</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</si>
  <si>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</si>
  <si>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</si>
  <si>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水路○○-○の目地補修</t>
    <rPh sb="0" eb="2">
      <t>スイロ</t>
    </rPh>
    <rPh sb="7" eb="9">
      <t>メジ</t>
    </rPh>
    <rPh sb="9" eb="11">
      <t>ホシュウ</t>
    </rPh>
    <phoneticPr fontId="2"/>
  </si>
  <si>
    <t>○○農道の補強</t>
    <rPh sb="2" eb="4">
      <t>ノウドウ</t>
    </rPh>
    <rPh sb="5" eb="7">
      <t>ホキョウ</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</si>
  <si>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</si>
  <si>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</si>
  <si>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</si>
  <si>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施設の点検</t>
    <rPh sb="0" eb="2">
      <t>シセツ</t>
    </rPh>
    <rPh sb="3" eb="5">
      <t>テンケン</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</si>
  <si>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</si>
  <si>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</si>
  <si>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</si>
  <si>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</si>
  <si>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</si>
  <si>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</si>
  <si>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</si>
  <si>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非農業者との連携強化のための検討会</t>
    <rPh sb="0" eb="1">
      <t>ヒ</t>
    </rPh>
    <rPh sb="1" eb="4">
      <t>ノウギョウシャ</t>
    </rPh>
    <rPh sb="6" eb="8">
      <t>レンケイ</t>
    </rPh>
    <rPh sb="8" eb="10">
      <t>キョウカ</t>
    </rPh>
    <rPh sb="14" eb="17">
      <t>ケントウカイ</t>
    </rPh>
    <phoneticPr fontId="2"/>
  </si>
  <si>
    <t>■■農地等</t>
    <rPh sb="2" eb="4">
      <t>ノウチ</t>
    </rPh>
    <rPh sb="4" eb="5">
      <t>トウ</t>
    </rPh>
    <phoneticPr fontId="2"/>
  </si>
  <si>
    <t>平成30年度活動計画の策定</t>
    <rPh sb="0" eb="2">
      <t>ヘイセイ</t>
    </rPh>
    <rPh sb="4" eb="6">
      <t>ネンド</t>
    </rPh>
    <rPh sb="6" eb="8">
      <t>カツドウ</t>
    </rPh>
    <rPh sb="8" eb="10">
      <t>ケイカク</t>
    </rPh>
    <rPh sb="11" eb="13">
      <t>サクテイ</t>
    </rPh>
    <phoneticPr fontId="2"/>
  </si>
  <si>
    <t>■■農地の除れき等</t>
    <rPh sb="2" eb="4">
      <t>ノウチ</t>
    </rPh>
    <rPh sb="5" eb="6">
      <t>ジョ</t>
    </rPh>
    <rPh sb="8" eb="9">
      <t>トウ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</si>
  <si>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</si>
  <si>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</si>
  <si>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○○水路沿いへのグリーンベルトの設置</t>
    <rPh sb="2" eb="4">
      <t>スイロ</t>
    </rPh>
    <rPh sb="4" eb="5">
      <t>ゾ</t>
    </rPh>
    <rPh sb="16" eb="18">
      <t>セッチ</t>
    </rPh>
    <phoneticPr fontId="2"/>
  </si>
  <si>
    <t>○○クリーン作戦</t>
    <rPh sb="6" eb="8">
      <t>サクセン</t>
    </rPh>
    <phoneticPr fontId="2"/>
  </si>
  <si>
    <t>農用地からの風塵防止活動</t>
    <rPh sb="0" eb="3">
      <t>ノウヨウチ</t>
    </rPh>
    <rPh sb="6" eb="8">
      <t>フウジン</t>
    </rPh>
    <rPh sb="8" eb="10">
      <t>ボウシ</t>
    </rPh>
    <rPh sb="10" eb="12">
      <t>カツドウ</t>
    </rPh>
    <phoneticPr fontId="2"/>
  </si>
  <si>
    <t>地域住民との▲▲の作付</t>
    <rPh sb="0" eb="2">
      <t>チイキ</t>
    </rPh>
    <rPh sb="2" eb="4">
      <t>ジュウミン</t>
    </rPh>
    <rPh sb="9" eb="11">
      <t>サクツ</t>
    </rPh>
    <phoneticPr fontId="2"/>
  </si>
  <si>
    <t>ホームページの開設</t>
    <rPh sb="7" eb="9">
      <t>カイセツ</t>
    </rPh>
    <phoneticPr fontId="2"/>
  </si>
  <si>
    <t>4/10~8/30</t>
    <phoneticPr fontId="20"/>
  </si>
  <si>
    <t>計15日間分</t>
    <rPh sb="0" eb="1">
      <t>ケイ</t>
    </rPh>
    <rPh sb="3" eb="5">
      <t>ニチカン</t>
    </rPh>
    <rPh sb="5" eb="6">
      <t>ブン</t>
    </rPh>
    <phoneticPr fontId="2"/>
  </si>
  <si>
    <t>9/1~3/5</t>
    <phoneticPr fontId="20"/>
  </si>
  <si>
    <t>計12日間分</t>
    <rPh sb="0" eb="1">
      <t>ケイ</t>
    </rPh>
    <rPh sb="3" eb="5">
      <t>ニチカン</t>
    </rPh>
    <rPh sb="5" eb="6">
      <t>ブン</t>
    </rPh>
    <phoneticPr fontId="20"/>
  </si>
  <si>
    <t>6/1,6/2</t>
    <phoneticPr fontId="20"/>
  </si>
  <si>
    <t>草刈り、泥上げ等</t>
    <rPh sb="0" eb="2">
      <t>クサカ</t>
    </rPh>
    <rPh sb="4" eb="5">
      <t>ドロ</t>
    </rPh>
    <rPh sb="5" eb="6">
      <t>ア</t>
    </rPh>
    <rPh sb="7" eb="8">
      <t>トウ</t>
    </rPh>
    <phoneticPr fontId="2"/>
  </si>
  <si>
    <t>草刈り、泥上げ等</t>
    <rPh sb="0" eb="2">
      <t>クサカ</t>
    </rPh>
    <rPh sb="4" eb="5">
      <t>ドロ</t>
    </rPh>
    <rPh sb="5" eb="6">
      <t>ア</t>
    </rPh>
    <rPh sb="7" eb="8">
      <t>トウ</t>
    </rPh>
    <phoneticPr fontId="20"/>
  </si>
  <si>
    <t>6/1,6/2</t>
    <phoneticPr fontId="20"/>
  </si>
  <si>
    <t>農道補修用</t>
    <rPh sb="0" eb="2">
      <t>ノウドウ</t>
    </rPh>
    <rPh sb="2" eb="4">
      <t>ホシュウ</t>
    </rPh>
    <rPh sb="4" eb="5">
      <t>ヨウ</t>
    </rPh>
    <phoneticPr fontId="20"/>
  </si>
  <si>
    <t>草刈り用</t>
    <rPh sb="0" eb="2">
      <t>クサカ</t>
    </rPh>
    <rPh sb="3" eb="4">
      <t>ヨウ</t>
    </rPh>
    <phoneticPr fontId="20"/>
  </si>
  <si>
    <t>○○建設</t>
    <rPh sb="2" eb="4">
      <t>ケンセツ</t>
    </rPh>
    <phoneticPr fontId="20"/>
  </si>
  <si>
    <t>▲▲建設</t>
    <rPh sb="2" eb="4">
      <t>ケンセツ</t>
    </rPh>
    <phoneticPr fontId="20"/>
  </si>
  <si>
    <t>前年度持越（資源向上（長寿命化））</t>
    <rPh sb="0" eb="3">
      <t>ゼンネンド</t>
    </rPh>
    <rPh sb="3" eb="5">
      <t>モチコシ</t>
    </rPh>
    <rPh sb="6" eb="8">
      <t>シゲン</t>
    </rPh>
    <rPh sb="8" eb="10">
      <t>コウジョウ</t>
    </rPh>
    <rPh sb="11" eb="15">
      <t>チョウジュミョウカ</t>
    </rPh>
    <phoneticPr fontId="2"/>
  </si>
  <si>
    <t>平成31年度</t>
    <rPh sb="0" eb="2">
      <t>ヘイセイ</t>
    </rPh>
    <rPh sb="4" eb="6">
      <t>ネンド</t>
    </rPh>
    <phoneticPr fontId="2"/>
  </si>
  <si>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2"/>
  </si>
  <si>
    <t xml:space="preserve"> 　 　　ロ　ロの活動</t>
    <phoneticPr fontId="2"/>
  </si>
  <si>
    <t>福祉施設の利用者と植栽</t>
    <rPh sb="0" eb="2">
      <t>フクシ</t>
    </rPh>
    <rPh sb="2" eb="4">
      <t>シセツ</t>
    </rPh>
    <rPh sb="5" eb="8">
      <t>リヨウシャ</t>
    </rPh>
    <rPh sb="9" eb="11">
      <t>ショクサイ</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</si>
  <si>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</si>
  <si>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</si>
  <si>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○○水路の目地詰め等</t>
    <rPh sb="2" eb="4">
      <t>スイロ</t>
    </rPh>
    <rPh sb="5" eb="7">
      <t>メジ</t>
    </rPh>
    <rPh sb="7" eb="8">
      <t>ヅ</t>
    </rPh>
    <rPh sb="9" eb="10">
      <t>トウ</t>
    </rPh>
    <phoneticPr fontId="2"/>
  </si>
  <si>
    <t>△△ため池の管理体制の確認</t>
    <rPh sb="4" eb="5">
      <t>イケ</t>
    </rPh>
    <rPh sb="6" eb="8">
      <t>カンリ</t>
    </rPh>
    <rPh sb="8" eb="10">
      <t>タイセイ</t>
    </rPh>
    <rPh sb="11" eb="13">
      <t>カクニン</t>
    </rPh>
    <phoneticPr fontId="2"/>
  </si>
  <si>
    <t>平成○年○月○日</t>
    <rPh sb="0" eb="2">
      <t>ヘイセイ</t>
    </rPh>
    <rPh sb="3" eb="4">
      <t>ネン</t>
    </rPh>
    <rPh sb="5" eb="6">
      <t>ガツ</t>
    </rPh>
    <rPh sb="7" eb="8">
      <t>ニチ</t>
    </rPh>
    <phoneticPr fontId="2"/>
  </si>
  <si>
    <t>平成31年度</t>
    <rPh sb="0" eb="2">
      <t>ヘイセイ</t>
    </rPh>
    <rPh sb="4" eb="6">
      <t>ネンド</t>
    </rPh>
    <phoneticPr fontId="2"/>
  </si>
  <si>
    <t>平成○年度</t>
    <rPh sb="0" eb="2">
      <t>ヘイセイ</t>
    </rPh>
    <rPh sb="3" eb="5">
      <t>ネンド</t>
    </rPh>
    <phoneticPr fontId="2"/>
  </si>
  <si>
    <t>平成35年度</t>
    <rPh sb="0" eb="2">
      <t>ヘイセイ</t>
    </rPh>
    <rPh sb="4" eb="6">
      <t>ネンド</t>
    </rPh>
    <phoneticPr fontId="2"/>
  </si>
  <si>
    <t>※広域活動組織となるための規模要件を満たさない場合は、左記合計と集落数×２００万円のいずれか小さい方が上限となります。</t>
    <rPh sb="1" eb="3">
      <t>コウイキ</t>
    </rPh>
    <rPh sb="3" eb="5">
      <t>カツドウ</t>
    </rPh>
    <rPh sb="5" eb="7">
      <t>ソシキ</t>
    </rPh>
    <rPh sb="13" eb="15">
      <t>キボ</t>
    </rPh>
    <rPh sb="15" eb="17">
      <t>ヨウケン</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</si>
  <si>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rPh sb="0" eb="2">
      <t>コウイキ</t>
    </rPh>
    <rPh sb="2" eb="4">
      <t>カツドウ</t>
    </rPh>
    <rPh sb="4" eb="6">
      <t>ソシキ</t>
    </rPh>
    <rPh sb="12" eb="14">
      <t>キボ</t>
    </rPh>
    <rPh sb="14" eb="16">
      <t>ヨウケン</t>
    </rPh>
    <rPh sb="17" eb="18">
      <t>ミ</t>
    </rPh>
    <rPh sb="22" eb="24">
      <t>バアイ</t>
    </rPh>
    <phoneticPr fontId="2"/>
  </si>
  <si>
    <t>⇒</t>
    <phoneticPr fontId="2"/>
  </si>
  <si>
    <t>集落数×２００万円</t>
    <rPh sb="0" eb="2">
      <t>シュウラク</t>
    </rPh>
    <rPh sb="2" eb="3">
      <t>スウ</t>
    </rPh>
    <rPh sb="7" eb="9">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</si>
</sst>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m/d;@"/>
    <numFmt numFmtId="190" formatCode="#&quot; 年&quot;"/>
    <numFmt numFmtId="191" formatCode="#&quot;　箇&quot;&quot;所&quot;"/>
    <numFmt numFmtId="192" formatCode="h&quot;時&quot;mm&quot;分&quot;;@"/>
    <numFmt numFmtId="193" formatCode="#&quot;人&quot;;;"/>
    <numFmt numFmtId="194" formatCode="@&quot;人&quot;"/>
    <numFmt numFmtId="195" formatCode="h:mm;@"/>
    <numFmt numFmtId="196" formatCode="#0.0&quot;時間&quot;"/>
    <numFmt numFmtId="197" formatCode="#,###,##0&quot;a&quot;"/>
    <numFmt numFmtId="198" formatCode="###,###,###,###,##0&quot;円&quot;"/>
    <numFmt numFmtId="199" formatCode="###,###,###,###,##0&quot;円&quot;;;"/>
    <numFmt numFmtId="200" formatCode="#,###&quot;a&quot;"/>
    <numFmt numFmtId="201" formatCode="#,###&quot; 円/10a&quot;"/>
    <numFmt numFmtId="202" formatCode="#,##0&quot;人&quot;"/>
    <numFmt numFmtId="203" formatCode="0.00_ "/>
    <numFmt numFmtId="204" formatCode=";;;@"/>
    <numFmt numFmtId="205" formatCode="#,##0.00_ "/>
    <numFmt numFmtId="206" formatCode="#,##0.0&quot; km&quot;"/>
    <numFmt numFmtId="207" formatCode="#&quot;人&quot;"/>
    <numFmt numFmtId="208" formatCode="#&quot;団体&quot;"/>
    <numFmt numFmtId="209" formatCode="#&quot;人・団体&quot;"/>
    <numFmt numFmtId="210" formatCode="&quot;平成 &quot;#&quot; 年度&quot;"/>
    <numFmt numFmtId="211" formatCode="#,###,###&quot;a&quot;"/>
    <numFmt numFmtId="212" formatCode="##,###,###&quot; a&quot;"/>
    <numFmt numFmtId="213" formatCode="###,##0.0&quot; km&quot;"/>
    <numFmt numFmtId="214" formatCode="&quot;(&quot;#,###&quot; a )&quot;;\-#,###;&quot;&quot;;@"/>
    <numFmt numFmtId="215" formatCode="&quot;(&quot;#,###&quot; 円 )&quot;;\-#,###;&quot;&quot;;@"/>
    <numFmt numFmtId="216" formatCode="&quot;(&quot;#,##0.0&quot; km)&quot;;\-#,##0.0;&quot;&quot;;@"/>
    <numFmt numFmtId="217" formatCode="&quot;(&quot;#,###&quot; 箇所 )&quot;;\-#,###;&quot;&quot;;@"/>
    <numFmt numFmtId="218" formatCode="&quot;(&quot;#,##0.00&quot; a )&quot;;\-#,###;&quot;&quot;;@"/>
    <numFmt numFmtId="219" formatCode="0.00_);[Red]\(0.00\)"/>
    <numFmt numFmtId="220" formatCode="0.000"/>
    <numFmt numFmtId="221" formatCode="&quot;(&quot;#,###&quot;)&quot;;\-#,###;&quot;&quot;;@"/>
    <numFmt numFmtId="222" formatCode="#,##0;&quot;▲ &quot;#,##0"/>
    <numFmt numFmtId="223" formatCode="General;;"/>
    <numFmt numFmtId="224" formatCode="###,###,###&quot;a&quot;"/>
    <numFmt numFmtId="225" formatCode="#,###&quot; 円/年・組織&quot;"/>
    <numFmt numFmtId="226" formatCode="#,##0&quot;円&quot;"/>
  </numFmts>
  <fonts count="93" x14ac:knownFonts="1">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2"/>
      <color theme="1"/>
      <name val="メイリオ"/>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s>
  <fills count="16">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1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43" fillId="0" borderId="0"/>
    <xf numFmtId="0" fontId="43" fillId="0" borderId="0">
      <alignment vertical="center"/>
    </xf>
    <xf numFmtId="0" fontId="1" fillId="0" borderId="0">
      <alignment vertical="center"/>
    </xf>
    <xf numFmtId="0" fontId="39" fillId="0" borderId="0"/>
    <xf numFmtId="0" fontId="43" fillId="0" borderId="0">
      <alignment vertical="center"/>
    </xf>
    <xf numFmtId="0" fontId="1" fillId="0" borderId="0"/>
    <xf numFmtId="0" fontId="43" fillId="0" borderId="0">
      <alignment vertical="center"/>
    </xf>
    <xf numFmtId="0" fontId="43" fillId="0" borderId="0">
      <alignment vertical="center"/>
    </xf>
    <xf numFmtId="0" fontId="44" fillId="0" borderId="0">
      <alignment vertical="center"/>
    </xf>
    <xf numFmtId="0" fontId="1" fillId="0" borderId="0"/>
    <xf numFmtId="0" fontId="1" fillId="0" borderId="0"/>
    <xf numFmtId="0" fontId="1" fillId="0" borderId="0">
      <alignment vertical="center"/>
    </xf>
    <xf numFmtId="0" fontId="1" fillId="0" borderId="0"/>
  </cellStyleXfs>
  <cellXfs count="1948">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0" xfId="0" applyFont="1" applyFill="1" applyAlignment="1">
      <alignment vertical="center"/>
    </xf>
    <xf numFmtId="0" fontId="3" fillId="0" borderId="0" xfId="14" applyFont="1" applyFill="1"/>
    <xf numFmtId="0" fontId="4" fillId="0" borderId="0" xfId="14"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 fillId="0" borderId="0" xfId="0" applyFont="1" applyFill="1" applyAlignment="1">
      <alignment horizontal="center" vertical="center"/>
    </xf>
    <xf numFmtId="0" fontId="3" fillId="0" borderId="0" xfId="14" applyFont="1" applyFill="1" applyBorder="1"/>
    <xf numFmtId="0" fontId="6" fillId="0" borderId="0" xfId="14" applyFont="1" applyFill="1"/>
    <xf numFmtId="0" fontId="5" fillId="0" borderId="0" xfId="0" applyFont="1" applyFill="1">
      <alignment vertical="center"/>
    </xf>
    <xf numFmtId="0" fontId="5" fillId="0" borderId="0" xfId="0" applyFont="1" applyFill="1" applyBorder="1" applyAlignment="1">
      <alignment horizontal="center" vertical="center" wrapText="1"/>
    </xf>
    <xf numFmtId="0" fontId="12" fillId="0" borderId="0" xfId="0" applyFont="1" applyFill="1">
      <alignment vertical="center"/>
    </xf>
    <xf numFmtId="0" fontId="4" fillId="0" borderId="0" xfId="14" applyFont="1" applyFill="1"/>
    <xf numFmtId="0" fontId="14" fillId="0" borderId="0" xfId="0" applyFont="1" applyFill="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14" applyFont="1" applyFill="1"/>
    <xf numFmtId="0" fontId="14" fillId="0" borderId="0" xfId="0" applyFont="1" applyFill="1" applyAlignment="1">
      <alignment vertical="center"/>
    </xf>
    <xf numFmtId="0" fontId="45"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43" fillId="0" borderId="0" xfId="5">
      <alignment vertical="center"/>
    </xf>
    <xf numFmtId="0" fontId="5" fillId="0" borderId="0" xfId="0" applyFont="1" applyFill="1" applyBorder="1" applyAlignment="1">
      <alignment vertical="center" wrapText="1"/>
    </xf>
    <xf numFmtId="0" fontId="3" fillId="0" borderId="0" xfId="0" applyFont="1" applyFill="1">
      <alignment vertical="center"/>
    </xf>
    <xf numFmtId="0" fontId="46" fillId="0" borderId="0" xfId="5" applyFont="1">
      <alignment vertical="center"/>
    </xf>
    <xf numFmtId="0" fontId="47" fillId="0" borderId="0" xfId="5" applyFont="1" applyAlignment="1">
      <alignment horizontal="left" vertical="center"/>
    </xf>
    <xf numFmtId="0" fontId="46" fillId="0" borderId="0" xfId="5" applyFont="1" applyAlignment="1">
      <alignment horizontal="center" vertical="center"/>
    </xf>
    <xf numFmtId="0" fontId="46" fillId="0" borderId="0" xfId="5" applyFont="1" applyAlignment="1">
      <alignment horizontal="left" vertical="center" indent="1"/>
    </xf>
    <xf numFmtId="0" fontId="48" fillId="0" borderId="0" xfId="5" applyFont="1">
      <alignment vertical="center"/>
    </xf>
    <xf numFmtId="0" fontId="48" fillId="0" borderId="0" xfId="5" applyFont="1" applyAlignment="1">
      <alignment horizontal="center" vertical="center"/>
    </xf>
    <xf numFmtId="0" fontId="46" fillId="0" borderId="0" xfId="5" applyFont="1" applyBorder="1" applyAlignment="1">
      <alignment horizontal="center" vertical="center"/>
    </xf>
    <xf numFmtId="0" fontId="3" fillId="0" borderId="0" xfId="0" applyFont="1" applyFill="1" applyBorder="1">
      <alignment vertical="center"/>
    </xf>
    <xf numFmtId="0" fontId="12" fillId="0" borderId="0" xfId="0" applyFont="1" applyFill="1" applyBorder="1">
      <alignment vertical="center"/>
    </xf>
    <xf numFmtId="0" fontId="4" fillId="0" borderId="0" xfId="0" applyFont="1" applyFill="1" applyBorder="1">
      <alignment vertical="center"/>
    </xf>
    <xf numFmtId="0" fontId="6" fillId="0" borderId="0" xfId="0" applyFont="1" applyFill="1" applyBorder="1" applyAlignment="1">
      <alignment vertical="center"/>
    </xf>
    <xf numFmtId="180" fontId="9" fillId="0" borderId="0" xfId="2" applyNumberFormat="1" applyFont="1" applyFill="1" applyBorder="1" applyAlignment="1">
      <alignment horizontal="right" vertical="center" wrapText="1"/>
    </xf>
    <xf numFmtId="178" fontId="9" fillId="0" borderId="0" xfId="0" applyNumberFormat="1" applyFont="1" applyFill="1" applyBorder="1" applyAlignment="1">
      <alignment vertical="center" wrapText="1" shrinkToFit="1"/>
    </xf>
    <xf numFmtId="0" fontId="3" fillId="0" borderId="0" xfId="0" applyFont="1" applyFill="1" applyBorder="1" applyAlignment="1">
      <alignment vertical="center" wrapText="1"/>
    </xf>
    <xf numFmtId="181" fontId="9" fillId="0" borderId="0" xfId="0" applyNumberFormat="1" applyFont="1" applyFill="1" applyBorder="1" applyAlignment="1">
      <alignment vertical="center" wrapText="1" shrinkToFit="1"/>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179" fontId="4" fillId="0" borderId="0" xfId="0" applyNumberFormat="1" applyFont="1" applyFill="1" applyBorder="1" applyAlignment="1">
      <alignment horizontal="left" vertical="center"/>
    </xf>
    <xf numFmtId="0" fontId="4" fillId="0" borderId="0" xfId="0" applyFont="1" applyFill="1" applyBorder="1" applyAlignment="1">
      <alignment vertical="top" wrapText="1"/>
    </xf>
    <xf numFmtId="0" fontId="4" fillId="0" borderId="0" xfId="0" applyFont="1" applyFill="1" applyAlignment="1">
      <alignment vertical="center"/>
    </xf>
    <xf numFmtId="0" fontId="4" fillId="0" borderId="0" xfId="0" applyFont="1" applyFill="1" applyAlignment="1">
      <alignment vertical="center" wrapText="1"/>
    </xf>
    <xf numFmtId="0" fontId="3"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2" borderId="6" xfId="0" applyFont="1" applyFill="1" applyBorder="1" applyAlignment="1">
      <alignment vertical="center"/>
    </xf>
    <xf numFmtId="0" fontId="3" fillId="2" borderId="5" xfId="0" applyFont="1" applyFill="1" applyBorder="1" applyAlignment="1">
      <alignment horizontal="center" vertical="center" wrapText="1" shrinkToFit="1"/>
    </xf>
    <xf numFmtId="0" fontId="3" fillId="0" borderId="0" xfId="0" applyFont="1" applyFill="1" applyBorder="1" applyAlignment="1"/>
    <xf numFmtId="0" fontId="4" fillId="0" borderId="0" xfId="0" applyFont="1" applyFill="1" applyAlignment="1"/>
    <xf numFmtId="0" fontId="3" fillId="0" borderId="0" xfId="0" applyFont="1" applyFill="1" applyAlignment="1">
      <alignment vertical="top"/>
    </xf>
    <xf numFmtId="0" fontId="45" fillId="0" borderId="0" xfId="12" applyFont="1" applyFill="1" applyAlignment="1">
      <alignment vertical="center"/>
    </xf>
    <xf numFmtId="0" fontId="4" fillId="0" borderId="0" xfId="0" applyFont="1" applyFill="1" applyAlignment="1">
      <alignment vertical="top"/>
    </xf>
    <xf numFmtId="0" fontId="4" fillId="0" borderId="0" xfId="8" applyFont="1" applyFill="1" applyAlignment="1" applyProtection="1">
      <protection locked="0"/>
    </xf>
    <xf numFmtId="0" fontId="4" fillId="0" borderId="0" xfId="8" applyFont="1" applyFill="1" applyAlignment="1" applyProtection="1">
      <alignment vertical="center"/>
      <protection locked="0"/>
    </xf>
    <xf numFmtId="0" fontId="49" fillId="0" borderId="1" xfId="8" applyFont="1" applyFill="1" applyBorder="1" applyAlignment="1" applyProtection="1">
      <alignment horizontal="center" vertical="center"/>
      <protection locked="0"/>
    </xf>
    <xf numFmtId="0" fontId="26" fillId="0" borderId="0" xfId="8" applyFont="1" applyFill="1" applyAlignment="1" applyProtection="1">
      <protection locked="0"/>
    </xf>
    <xf numFmtId="0" fontId="31" fillId="0" borderId="0" xfId="8" applyFont="1" applyFill="1" applyAlignment="1" applyProtection="1">
      <protection locked="0"/>
    </xf>
    <xf numFmtId="0" fontId="50" fillId="0" borderId="0" xfId="8" applyFont="1" applyFill="1" applyAlignment="1" applyProtection="1">
      <alignment vertical="center"/>
      <protection locked="0"/>
    </xf>
    <xf numFmtId="0" fontId="51" fillId="0" borderId="0" xfId="8" applyFont="1" applyFill="1" applyAlignment="1" applyProtection="1">
      <alignment vertical="center"/>
      <protection locked="0"/>
    </xf>
    <xf numFmtId="0" fontId="19" fillId="0" borderId="0" xfId="5" applyFont="1" applyFill="1" applyAlignment="1">
      <alignment vertical="center"/>
    </xf>
    <xf numFmtId="0" fontId="19" fillId="0" borderId="0" xfId="5" applyFont="1" applyFill="1" applyAlignment="1">
      <alignment horizontal="left" vertical="center"/>
    </xf>
    <xf numFmtId="0" fontId="28" fillId="0" borderId="0" xfId="0" applyFont="1" applyFill="1">
      <alignment vertical="center"/>
    </xf>
    <xf numFmtId="0" fontId="6" fillId="0" borderId="0" xfId="6" applyFont="1" applyFill="1">
      <alignment vertical="center"/>
    </xf>
    <xf numFmtId="0" fontId="3" fillId="0" borderId="0" xfId="13" applyFont="1" applyFill="1"/>
    <xf numFmtId="0" fontId="3" fillId="0" borderId="0" xfId="13" applyFont="1" applyFill="1" applyBorder="1"/>
    <xf numFmtId="0" fontId="4" fillId="0" borderId="0" xfId="13" applyFont="1" applyFill="1" applyAlignment="1">
      <alignment horizontal="left" vertical="center"/>
    </xf>
    <xf numFmtId="0" fontId="4" fillId="0" borderId="0" xfId="13" applyFont="1" applyFill="1"/>
    <xf numFmtId="0" fontId="4" fillId="0" borderId="0" xfId="16" applyFont="1" applyFill="1"/>
    <xf numFmtId="0" fontId="3" fillId="0" borderId="0" xfId="16" applyFont="1" applyFill="1" applyAlignment="1">
      <alignment vertical="center"/>
    </xf>
    <xf numFmtId="0" fontId="3" fillId="0" borderId="0" xfId="16" applyFont="1" applyFill="1" applyAlignment="1">
      <alignment vertical="center" wrapText="1"/>
    </xf>
    <xf numFmtId="0" fontId="3" fillId="0" borderId="0" xfId="13" applyFont="1" applyFill="1" applyAlignment="1">
      <alignment wrapText="1"/>
    </xf>
    <xf numFmtId="0" fontId="27" fillId="0" borderId="0" xfId="0" applyFont="1" applyFill="1">
      <alignment vertical="center"/>
    </xf>
    <xf numFmtId="0" fontId="8" fillId="0" borderId="0" xfId="0" applyFont="1" applyFill="1">
      <alignment vertical="center"/>
    </xf>
    <xf numFmtId="0" fontId="8" fillId="0" borderId="0" xfId="0" applyFont="1" applyFill="1" applyBorder="1" applyAlignment="1">
      <alignment vertical="center"/>
    </xf>
    <xf numFmtId="0" fontId="6" fillId="0" borderId="0" xfId="0" applyFont="1" applyFill="1" applyAlignment="1">
      <alignment horizontal="center" vertical="center"/>
    </xf>
    <xf numFmtId="0" fontId="22" fillId="0" borderId="6" xfId="0" applyFont="1" applyFill="1" applyBorder="1" applyAlignment="1">
      <alignment horizontal="center" vertical="center"/>
    </xf>
    <xf numFmtId="0" fontId="22" fillId="0" borderId="0" xfId="0" applyFont="1" applyFill="1" applyAlignment="1">
      <alignment horizontal="center" vertical="center"/>
    </xf>
    <xf numFmtId="184" fontId="22" fillId="0" borderId="6" xfId="0" applyNumberFormat="1" applyFont="1" applyFill="1" applyBorder="1" applyAlignment="1">
      <alignment horizontal="center" vertical="center"/>
    </xf>
    <xf numFmtId="184" fontId="8" fillId="0" borderId="0" xfId="0" applyNumberFormat="1" applyFont="1" applyFill="1" applyBorder="1" applyAlignment="1">
      <alignment horizontal="left" vertical="center"/>
    </xf>
    <xf numFmtId="0" fontId="4" fillId="0" borderId="0" xfId="0" applyFont="1" applyFill="1" applyAlignment="1">
      <alignment horizontal="center"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5"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3" fillId="2" borderId="1" xfId="0" applyFont="1" applyFill="1" applyBorder="1" applyAlignment="1">
      <alignment horizontal="center" vertical="center"/>
    </xf>
    <xf numFmtId="0" fontId="3" fillId="2" borderId="12" xfId="0" applyFont="1" applyFill="1" applyBorder="1" applyAlignment="1">
      <alignment vertical="center" wrapText="1"/>
    </xf>
    <xf numFmtId="0" fontId="3" fillId="2" borderId="15" xfId="0" applyFont="1" applyFill="1" applyBorder="1" applyAlignment="1">
      <alignment vertical="center"/>
    </xf>
    <xf numFmtId="0" fontId="3" fillId="0" borderId="13" xfId="0" applyFont="1" applyFill="1" applyBorder="1" applyAlignment="1">
      <alignment vertical="center"/>
    </xf>
    <xf numFmtId="0" fontId="3" fillId="2" borderId="1" xfId="0" applyFont="1" applyFill="1" applyBorder="1" applyAlignment="1">
      <alignment horizontal="center" vertical="center" wrapText="1"/>
    </xf>
    <xf numFmtId="0" fontId="3" fillId="2" borderId="16" xfId="9" applyFont="1" applyFill="1" applyBorder="1" applyAlignment="1">
      <alignment horizontal="center" vertical="center" wrapText="1" shrinkToFit="1" readingOrder="1"/>
    </xf>
    <xf numFmtId="0" fontId="14" fillId="0" borderId="0" xfId="0" applyFont="1" applyFill="1" applyBorder="1">
      <alignment vertical="center"/>
    </xf>
    <xf numFmtId="0" fontId="14" fillId="0" borderId="0" xfId="0" applyFont="1" applyFill="1" applyAlignment="1">
      <alignment horizontal="center" vertical="center"/>
    </xf>
    <xf numFmtId="0" fontId="14" fillId="0" borderId="0" xfId="14" applyFont="1" applyFill="1" applyAlignment="1">
      <alignment horizontal="center" vertical="center"/>
    </xf>
    <xf numFmtId="0" fontId="1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14" applyFont="1" applyFill="1" applyAlignment="1">
      <alignment vertical="center"/>
    </xf>
    <xf numFmtId="0" fontId="52" fillId="0" borderId="0" xfId="0" applyFont="1" applyFill="1" applyAlignment="1">
      <alignment vertical="center"/>
    </xf>
    <xf numFmtId="0" fontId="52" fillId="0" borderId="0" xfId="0" applyFont="1" applyFill="1" applyAlignment="1">
      <alignment horizontal="justify" vertical="center"/>
    </xf>
    <xf numFmtId="0" fontId="52" fillId="0" borderId="0" xfId="0" applyFont="1" applyFill="1" applyAlignment="1">
      <alignment horizontal="center" vertical="center"/>
    </xf>
    <xf numFmtId="0" fontId="45" fillId="0" borderId="0" xfId="0" applyFont="1" applyFill="1" applyAlignment="1">
      <alignment horizontal="center" vertical="center"/>
    </xf>
    <xf numFmtId="0" fontId="53" fillId="0" borderId="0" xfId="12" applyFont="1" applyFill="1" applyAlignment="1">
      <alignment vertical="center"/>
    </xf>
    <xf numFmtId="0" fontId="53" fillId="0" borderId="0" xfId="12" applyFont="1" applyFill="1" applyBorder="1" applyAlignment="1">
      <alignment vertical="center"/>
    </xf>
    <xf numFmtId="0" fontId="45" fillId="0" borderId="12" xfId="12" applyFont="1" applyFill="1" applyBorder="1" applyAlignment="1">
      <alignment vertical="center"/>
    </xf>
    <xf numFmtId="0" fontId="45" fillId="0" borderId="0" xfId="12" applyFont="1" applyFill="1" applyBorder="1" applyAlignment="1">
      <alignment horizontal="center" vertical="center"/>
    </xf>
    <xf numFmtId="0" fontId="45" fillId="0" borderId="0" xfId="12" applyFont="1" applyFill="1" applyBorder="1" applyAlignment="1">
      <alignment vertical="center"/>
    </xf>
    <xf numFmtId="0" fontId="6"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Alignment="1">
      <alignment horizontal="right" vertical="center"/>
    </xf>
    <xf numFmtId="0" fontId="6" fillId="0" borderId="0" xfId="0" applyFont="1" applyFill="1" applyAlignment="1">
      <alignment vertical="center"/>
    </xf>
    <xf numFmtId="0" fontId="6" fillId="0" borderId="103" xfId="0" applyFont="1" applyFill="1" applyBorder="1" applyAlignment="1">
      <alignment horizontal="center" vertical="center"/>
    </xf>
    <xf numFmtId="0" fontId="6" fillId="0" borderId="104"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3" fillId="0" borderId="0" xfId="0" applyFont="1" applyFill="1" applyAlignment="1">
      <alignment vertical="center" wrapText="1"/>
    </xf>
    <xf numFmtId="177" fontId="6" fillId="0" borderId="0" xfId="0" applyNumberFormat="1" applyFont="1" applyFill="1" applyBorder="1" applyAlignment="1">
      <alignment vertical="center"/>
    </xf>
    <xf numFmtId="177" fontId="6" fillId="0" borderId="0" xfId="0" applyNumberFormat="1"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vertical="center" textRotation="255"/>
    </xf>
    <xf numFmtId="0" fontId="4" fillId="0" borderId="0" xfId="0" applyFont="1" applyFill="1" applyBorder="1" applyAlignment="1">
      <alignment horizontal="left" vertical="center" wrapText="1" shrinkToFit="1"/>
    </xf>
    <xf numFmtId="0" fontId="4" fillId="0" borderId="0" xfId="0" applyFont="1" applyFill="1" applyBorder="1" applyAlignment="1">
      <alignment vertical="center" textRotation="255"/>
    </xf>
    <xf numFmtId="0" fontId="3" fillId="0" borderId="0" xfId="0" applyFont="1" applyFill="1" applyBorder="1" applyAlignment="1">
      <alignment vertical="center" textRotation="255"/>
    </xf>
    <xf numFmtId="0" fontId="24" fillId="0" borderId="0" xfId="0" applyFont="1" applyFill="1" applyAlignment="1">
      <alignment vertical="top"/>
    </xf>
    <xf numFmtId="0" fontId="28" fillId="0" borderId="0" xfId="0" applyFont="1" applyFill="1" applyAlignment="1"/>
    <xf numFmtId="0" fontId="28" fillId="0" borderId="0" xfId="0" applyFont="1" applyFill="1" applyAlignment="1">
      <alignment vertical="center"/>
    </xf>
    <xf numFmtId="0" fontId="6" fillId="0" borderId="0" xfId="0" applyFont="1" applyFill="1" applyAlignment="1">
      <alignment horizontal="right" vertical="center"/>
    </xf>
    <xf numFmtId="183" fontId="25"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0" fontId="6" fillId="0" borderId="0" xfId="0" applyFont="1" applyFill="1" applyBorder="1" applyAlignment="1">
      <alignment horizontal="left" vertical="center" indent="1"/>
    </xf>
    <xf numFmtId="0" fontId="3" fillId="0" borderId="9" xfId="0" applyFont="1" applyFill="1" applyBorder="1" applyAlignment="1">
      <alignment vertical="center"/>
    </xf>
    <xf numFmtId="182" fontId="9" fillId="0" borderId="0" xfId="2" applyNumberFormat="1" applyFont="1" applyFill="1" applyBorder="1" applyAlignment="1">
      <alignment horizontal="right" vertical="center" wrapText="1" shrinkToFit="1"/>
    </xf>
    <xf numFmtId="181" fontId="9" fillId="0" borderId="6" xfId="0" applyNumberFormat="1" applyFont="1" applyFill="1" applyBorder="1" applyAlignment="1">
      <alignment vertical="center" wrapText="1" shrinkToFit="1"/>
    </xf>
    <xf numFmtId="0" fontId="3" fillId="0" borderId="5" xfId="0" applyFont="1" applyFill="1" applyBorder="1">
      <alignment vertical="center"/>
    </xf>
    <xf numFmtId="0" fontId="3" fillId="0" borderId="13" xfId="0" applyFont="1" applyFill="1" applyBorder="1" applyAlignment="1">
      <alignment horizontal="center" vertical="center" shrinkToFit="1"/>
    </xf>
    <xf numFmtId="0" fontId="3" fillId="0" borderId="106" xfId="0" applyFont="1" applyFill="1" applyBorder="1">
      <alignment vertical="center"/>
    </xf>
    <xf numFmtId="0" fontId="3"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28" fillId="0" borderId="0" xfId="0" applyFont="1" applyFill="1" applyBorder="1" applyAlignment="1">
      <alignment horizontal="left"/>
    </xf>
    <xf numFmtId="0" fontId="28" fillId="0" borderId="0" xfId="0" applyFont="1" applyFill="1" applyBorder="1" applyAlignment="1">
      <alignment horizontal="center"/>
    </xf>
    <xf numFmtId="0" fontId="5" fillId="0" borderId="0" xfId="0" applyFont="1" applyFill="1" applyBorder="1">
      <alignment vertical="center"/>
    </xf>
    <xf numFmtId="0" fontId="30" fillId="0" borderId="0" xfId="0" applyFont="1" applyFill="1" applyAlignment="1">
      <alignment vertical="center"/>
    </xf>
    <xf numFmtId="0" fontId="28" fillId="0" borderId="0" xfId="0" applyFont="1" applyFill="1" applyBorder="1" applyAlignment="1">
      <alignment horizontal="left" vertical="center"/>
    </xf>
    <xf numFmtId="0" fontId="28" fillId="0" borderId="0" xfId="0" applyFont="1" applyFill="1" applyBorder="1">
      <alignment vertical="center"/>
    </xf>
    <xf numFmtId="0" fontId="28" fillId="0" borderId="0" xfId="0" applyFont="1" applyFill="1" applyBorder="1" applyAlignment="1">
      <alignment horizontal="left" vertical="center" wrapText="1"/>
    </xf>
    <xf numFmtId="0" fontId="28" fillId="0" borderId="0" xfId="0" quotePrefix="1" applyFont="1" applyFill="1" applyAlignment="1">
      <alignment horizontal="left" vertical="center"/>
    </xf>
    <xf numFmtId="0" fontId="30" fillId="0" borderId="0" xfId="0" applyFont="1" applyFill="1" applyAlignment="1">
      <alignment horizontal="left" vertical="center"/>
    </xf>
    <xf numFmtId="0" fontId="28" fillId="0" borderId="0" xfId="0" applyFont="1" applyFill="1" applyBorder="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28" fillId="0" borderId="0" xfId="0" applyFont="1" applyFill="1" applyBorder="1" applyAlignment="1">
      <alignment vertical="center"/>
    </xf>
    <xf numFmtId="0" fontId="3" fillId="0" borderId="0" xfId="0" applyFont="1" applyFill="1" applyBorder="1" applyAlignment="1">
      <alignment horizontal="left" vertical="center" wrapText="1"/>
    </xf>
    <xf numFmtId="0" fontId="28" fillId="0" borderId="0" xfId="0" applyFont="1" applyFill="1" applyBorder="1" applyAlignment="1">
      <alignment wrapText="1"/>
    </xf>
    <xf numFmtId="0" fontId="3" fillId="0" borderId="0" xfId="15" applyFont="1" applyFill="1" applyBorder="1" applyAlignment="1">
      <alignment vertical="top" shrinkToFit="1"/>
    </xf>
    <xf numFmtId="0" fontId="28" fillId="0" borderId="0" xfId="0" applyFont="1" applyFill="1" applyBorder="1" applyAlignment="1">
      <alignment vertical="top" wrapText="1"/>
    </xf>
    <xf numFmtId="0" fontId="55" fillId="0" borderId="0" xfId="0" applyFont="1" applyFill="1" applyAlignment="1"/>
    <xf numFmtId="0" fontId="55" fillId="0" borderId="0" xfId="0" applyFont="1" applyFill="1" applyBorder="1" applyAlignment="1"/>
    <xf numFmtId="0" fontId="5" fillId="0" borderId="0" xfId="0" applyFont="1" applyFill="1" applyAlignment="1">
      <alignment vertical="center" wrapText="1"/>
    </xf>
    <xf numFmtId="0" fontId="12" fillId="0" borderId="0" xfId="0" applyFont="1" applyFill="1" applyBorder="1" applyAlignment="1">
      <alignment horizontal="right" vertical="center"/>
    </xf>
    <xf numFmtId="0" fontId="4" fillId="0" borderId="0" xfId="0" applyFont="1" applyFill="1" applyBorder="1" applyAlignment="1">
      <alignment horizontal="left" vertical="center" indent="1"/>
    </xf>
    <xf numFmtId="0" fontId="6" fillId="0" borderId="0" xfId="0" applyFont="1" applyFill="1" applyAlignment="1">
      <alignment horizontal="left" vertical="center" indent="1"/>
    </xf>
    <xf numFmtId="0" fontId="6" fillId="0" borderId="0" xfId="0" applyFont="1" applyFill="1" applyAlignment="1">
      <alignment horizontal="left" indent="1"/>
    </xf>
    <xf numFmtId="0" fontId="3" fillId="0" borderId="17" xfId="0" applyFont="1" applyFill="1" applyBorder="1" applyAlignment="1">
      <alignment horizontal="left" vertical="center"/>
    </xf>
    <xf numFmtId="180" fontId="9" fillId="0" borderId="18" xfId="2" applyNumberFormat="1" applyFont="1" applyFill="1" applyBorder="1" applyAlignment="1">
      <alignment horizontal="right" vertical="center" wrapText="1"/>
    </xf>
    <xf numFmtId="0" fontId="3" fillId="0" borderId="18" xfId="0" applyFont="1" applyFill="1" applyBorder="1" applyAlignment="1">
      <alignment horizontal="center" vertical="center" wrapText="1"/>
    </xf>
    <xf numFmtId="181" fontId="9" fillId="0" borderId="18" xfId="0" applyNumberFormat="1" applyFont="1" applyFill="1" applyBorder="1" applyAlignment="1">
      <alignment vertical="center" wrapText="1" shrinkToFit="1"/>
    </xf>
    <xf numFmtId="0" fontId="3" fillId="0" borderId="18" xfId="0" applyFont="1" applyFill="1" applyBorder="1">
      <alignment vertical="center"/>
    </xf>
    <xf numFmtId="0" fontId="3" fillId="0" borderId="19" xfId="0" applyFont="1" applyFill="1" applyBorder="1">
      <alignment vertical="center"/>
    </xf>
    <xf numFmtId="0" fontId="12" fillId="0" borderId="20" xfId="0" applyFont="1" applyFill="1" applyBorder="1">
      <alignment vertical="center"/>
    </xf>
    <xf numFmtId="0" fontId="12" fillId="0" borderId="21" xfId="0" applyFont="1" applyFill="1" applyBorder="1">
      <alignment vertical="center"/>
    </xf>
    <xf numFmtId="0" fontId="4" fillId="0" borderId="21" xfId="0" applyFont="1" applyFill="1" applyBorder="1">
      <alignment vertical="center"/>
    </xf>
    <xf numFmtId="0" fontId="12" fillId="0" borderId="22" xfId="0" applyFont="1" applyFill="1" applyBorder="1" applyAlignment="1">
      <alignment horizontal="right" vertical="center"/>
    </xf>
    <xf numFmtId="0" fontId="3" fillId="2" borderId="16" xfId="0" applyFont="1" applyFill="1" applyBorder="1" applyAlignment="1">
      <alignment vertical="center"/>
    </xf>
    <xf numFmtId="0" fontId="3" fillId="2" borderId="1" xfId="0" applyFont="1" applyFill="1" applyBorder="1" applyAlignment="1">
      <alignment horizontal="center" vertical="center" shrinkToFit="1"/>
    </xf>
    <xf numFmtId="0" fontId="4" fillId="0" borderId="0" xfId="8" applyFont="1" applyFill="1" applyBorder="1" applyAlignment="1" applyProtection="1">
      <protection locked="0"/>
    </xf>
    <xf numFmtId="0" fontId="49" fillId="0" borderId="1" xfId="8" applyFont="1" applyFill="1" applyBorder="1" applyAlignment="1" applyProtection="1">
      <alignment vertical="center"/>
      <protection locked="0"/>
    </xf>
    <xf numFmtId="0" fontId="26" fillId="0" borderId="0" xfId="8" applyFont="1" applyFill="1" applyAlignment="1" applyProtection="1">
      <alignment vertical="center"/>
      <protection locked="0"/>
    </xf>
    <xf numFmtId="0" fontId="4" fillId="0" borderId="0" xfId="8" applyFont="1" applyFill="1" applyBorder="1" applyAlignment="1" applyProtection="1">
      <alignment vertical="center"/>
      <protection locked="0"/>
    </xf>
    <xf numFmtId="0" fontId="50" fillId="0" borderId="0" xfId="8" applyFont="1" applyFill="1" applyAlignment="1" applyProtection="1">
      <protection locked="0"/>
    </xf>
    <xf numFmtId="0" fontId="57" fillId="0" borderId="0" xfId="8" applyFont="1" applyFill="1" applyBorder="1" applyAlignment="1" applyProtection="1">
      <protection locked="0"/>
    </xf>
    <xf numFmtId="0" fontId="4" fillId="0" borderId="0" xfId="8" applyFont="1" applyFill="1" applyBorder="1" applyAlignment="1" applyProtection="1">
      <alignment horizontal="center"/>
      <protection locked="0"/>
    </xf>
    <xf numFmtId="0" fontId="58" fillId="0" borderId="0" xfId="8" applyFont="1" applyFill="1" applyAlignment="1" applyProtection="1">
      <alignment horizontal="right"/>
      <protection locked="0"/>
    </xf>
    <xf numFmtId="0" fontId="58" fillId="0" borderId="0" xfId="8" applyFont="1" applyFill="1" applyAlignment="1" applyProtection="1">
      <protection locked="0"/>
    </xf>
    <xf numFmtId="0" fontId="59" fillId="0" borderId="0" xfId="5" applyFont="1" applyFill="1">
      <alignment vertical="center"/>
    </xf>
    <xf numFmtId="0" fontId="3" fillId="0" borderId="20" xfId="0" applyFont="1" applyFill="1" applyBorder="1">
      <alignment vertical="center"/>
    </xf>
    <xf numFmtId="0" fontId="12" fillId="0" borderId="22" xfId="0" applyFont="1" applyFill="1" applyBorder="1">
      <alignment vertical="center"/>
    </xf>
    <xf numFmtId="0" fontId="12" fillId="0" borderId="24" xfId="0" applyFont="1" applyFill="1" applyBorder="1">
      <alignment vertical="center"/>
    </xf>
    <xf numFmtId="183" fontId="9"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3" fillId="0" borderId="0" xfId="14" applyFont="1" applyFill="1" applyAlignment="1">
      <alignment vertical="center"/>
    </xf>
    <xf numFmtId="0" fontId="3" fillId="0" borderId="5" xfId="14" quotePrefix="1" applyFont="1" applyFill="1" applyBorder="1" applyAlignment="1">
      <alignment vertical="center"/>
    </xf>
    <xf numFmtId="0" fontId="3" fillId="0" borderId="16" xfId="14" quotePrefix="1" applyFont="1" applyFill="1" applyBorder="1" applyAlignment="1">
      <alignment vertical="center"/>
    </xf>
    <xf numFmtId="0" fontId="3" fillId="0" borderId="10" xfId="14" quotePrefix="1" applyFont="1" applyFill="1" applyBorder="1" applyAlignment="1">
      <alignment vertical="center"/>
    </xf>
    <xf numFmtId="0" fontId="3" fillId="0" borderId="8" xfId="14" quotePrefix="1" applyFont="1" applyFill="1" applyBorder="1" applyAlignment="1">
      <alignment vertical="center"/>
    </xf>
    <xf numFmtId="0" fontId="3" fillId="0" borderId="3" xfId="14" quotePrefix="1" applyFont="1" applyFill="1" applyBorder="1" applyAlignment="1">
      <alignment vertical="center"/>
    </xf>
    <xf numFmtId="38" fontId="3" fillId="0" borderId="0" xfId="2" applyFont="1" applyFill="1" applyBorder="1" applyAlignment="1">
      <alignment vertical="center"/>
    </xf>
    <xf numFmtId="38" fontId="3" fillId="0" borderId="0" xfId="2" applyFont="1" applyFill="1" applyBorder="1" applyAlignment="1">
      <alignment horizontal="center" vertical="center"/>
    </xf>
    <xf numFmtId="0" fontId="10" fillId="0" borderId="0" xfId="0" applyFont="1" applyFill="1" applyAlignment="1">
      <alignment vertical="center"/>
    </xf>
    <xf numFmtId="0" fontId="4" fillId="0" borderId="0" xfId="0" applyFont="1" applyFill="1" applyBorder="1" applyAlignment="1"/>
    <xf numFmtId="177" fontId="6" fillId="0" borderId="0" xfId="0" applyNumberFormat="1" applyFont="1" applyFill="1" applyBorder="1" applyAlignment="1">
      <alignment horizontal="center"/>
    </xf>
    <xf numFmtId="0" fontId="6" fillId="0" borderId="0" xfId="0" applyFont="1" applyFill="1" applyBorder="1" applyAlignment="1">
      <alignment horizontal="center"/>
    </xf>
    <xf numFmtId="0" fontId="28" fillId="0" borderId="0" xfId="14" applyFont="1" applyFill="1" applyBorder="1" applyAlignment="1">
      <alignment horizontal="left" vertical="center"/>
    </xf>
    <xf numFmtId="0" fontId="5" fillId="0" borderId="0" xfId="0" applyFont="1" applyFill="1" applyBorder="1" applyAlignment="1">
      <alignment horizontal="center" vertical="center" textRotation="255"/>
    </xf>
    <xf numFmtId="0" fontId="28" fillId="0" borderId="0" xfId="0"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lignment vertical="center"/>
    </xf>
    <xf numFmtId="0" fontId="6" fillId="0" borderId="0" xfId="0" applyFont="1" applyFill="1" applyAlignment="1">
      <alignment horizontal="left"/>
    </xf>
    <xf numFmtId="0" fontId="3" fillId="0" borderId="12" xfId="14" quotePrefix="1" applyFont="1" applyFill="1" applyBorder="1" applyAlignment="1">
      <alignment vertical="center"/>
    </xf>
    <xf numFmtId="0" fontId="6" fillId="0" borderId="0" xfId="6" applyFont="1" applyFill="1" applyBorder="1" applyAlignment="1">
      <alignment horizontal="left" wrapText="1"/>
    </xf>
    <xf numFmtId="0" fontId="6" fillId="0" borderId="0" xfId="6" applyFont="1" applyFill="1" applyBorder="1" applyAlignment="1">
      <alignment horizontal="left"/>
    </xf>
    <xf numFmtId="0" fontId="6" fillId="0" borderId="0" xfId="6" applyFont="1" applyFill="1" applyBorder="1" applyAlignment="1">
      <alignment vertical="center"/>
    </xf>
    <xf numFmtId="0" fontId="28" fillId="0" borderId="0" xfId="13" applyFont="1" applyFill="1" applyBorder="1" applyAlignment="1">
      <alignment horizontal="left" vertical="center"/>
    </xf>
    <xf numFmtId="0" fontId="3" fillId="0" borderId="0" xfId="13" applyFont="1" applyFill="1" applyBorder="1" applyAlignment="1">
      <alignment horizontal="left" vertical="center" wrapText="1"/>
    </xf>
    <xf numFmtId="0" fontId="3" fillId="0" borderId="0" xfId="13" applyFont="1" applyFill="1" applyBorder="1" applyAlignment="1">
      <alignment horizontal="center" vertical="center"/>
    </xf>
    <xf numFmtId="38" fontId="9" fillId="0" borderId="0" xfId="3" applyFont="1" applyFill="1" applyBorder="1" applyAlignment="1">
      <alignment vertical="center"/>
    </xf>
    <xf numFmtId="38" fontId="3" fillId="0" borderId="0" xfId="3" applyFont="1" applyFill="1" applyBorder="1" applyAlignment="1">
      <alignment vertical="center"/>
    </xf>
    <xf numFmtId="0" fontId="3" fillId="0" borderId="0" xfId="13" applyFont="1" applyFill="1" applyBorder="1" applyAlignment="1">
      <alignment vertical="center"/>
    </xf>
    <xf numFmtId="0" fontId="4" fillId="0" borderId="0" xfId="9" applyFont="1" applyFill="1"/>
    <xf numFmtId="186" fontId="11" fillId="0" borderId="13" xfId="9" applyNumberFormat="1" applyFont="1" applyFill="1" applyBorder="1" applyAlignment="1">
      <alignment horizontal="left" vertical="center"/>
    </xf>
    <xf numFmtId="0" fontId="3" fillId="0" borderId="0" xfId="9" applyFont="1" applyFill="1" applyBorder="1" applyAlignment="1">
      <alignment horizontal="right"/>
    </xf>
    <xf numFmtId="186" fontId="11" fillId="0" borderId="0" xfId="9" applyNumberFormat="1" applyFont="1" applyFill="1" applyBorder="1" applyAlignment="1">
      <alignment horizontal="left" vertical="center"/>
    </xf>
    <xf numFmtId="0" fontId="4" fillId="0" borderId="0" xfId="16" applyFont="1" applyFill="1" applyBorder="1" applyAlignment="1">
      <alignment horizontal="left" vertical="center" wrapText="1"/>
    </xf>
    <xf numFmtId="0" fontId="3" fillId="0" borderId="0" xfId="9" applyFont="1" applyFill="1" applyBorder="1" applyAlignment="1">
      <alignment horizontal="center" vertical="center" shrinkToFit="1"/>
    </xf>
    <xf numFmtId="0" fontId="4" fillId="0" borderId="0" xfId="9" applyFont="1" applyFill="1" applyBorder="1" applyAlignment="1">
      <alignment horizontal="center" vertical="center"/>
    </xf>
    <xf numFmtId="0" fontId="4" fillId="0" borderId="0" xfId="9" applyFont="1" applyFill="1" applyBorder="1" applyAlignment="1">
      <alignment horizontal="center" vertical="center" wrapText="1"/>
    </xf>
    <xf numFmtId="176" fontId="4" fillId="0" borderId="0" xfId="9" applyNumberFormat="1" applyFont="1" applyFill="1" applyBorder="1" applyAlignment="1">
      <alignment horizontal="center" vertical="center" shrinkToFit="1" readingOrder="1"/>
    </xf>
    <xf numFmtId="0" fontId="4" fillId="0" borderId="0" xfId="9" applyFont="1" applyFill="1" applyBorder="1" applyAlignment="1">
      <alignment vertical="center" wrapText="1" shrinkToFit="1" readingOrder="1"/>
    </xf>
    <xf numFmtId="0" fontId="4" fillId="0" borderId="0" xfId="9" applyFont="1" applyFill="1" applyBorder="1" applyAlignment="1">
      <alignment horizontal="center" vertical="center" shrinkToFit="1"/>
    </xf>
    <xf numFmtId="38" fontId="4" fillId="0" borderId="0" xfId="2" applyFont="1" applyFill="1" applyBorder="1" applyAlignment="1">
      <alignment horizontal="right" vertical="center" shrinkToFit="1" readingOrder="1"/>
    </xf>
    <xf numFmtId="38" fontId="4" fillId="0" borderId="0" xfId="2" applyFont="1" applyFill="1" applyBorder="1" applyAlignment="1">
      <alignment horizontal="right" vertical="center" wrapText="1"/>
    </xf>
    <xf numFmtId="0" fontId="3" fillId="0" borderId="0" xfId="16" applyFont="1" applyFill="1" applyAlignment="1"/>
    <xf numFmtId="0" fontId="28" fillId="0" borderId="1" xfId="16" applyFont="1" applyFill="1" applyBorder="1" applyAlignment="1">
      <alignment horizontal="center" vertical="center" wrapText="1" shrinkToFit="1"/>
    </xf>
    <xf numFmtId="0" fontId="28" fillId="0" borderId="1" xfId="16" applyFont="1" applyFill="1" applyBorder="1" applyAlignment="1">
      <alignment horizontal="center" vertical="center" shrinkToFit="1"/>
    </xf>
    <xf numFmtId="0" fontId="28" fillId="0" borderId="3" xfId="16" applyFont="1" applyFill="1" applyBorder="1" applyAlignment="1">
      <alignment horizontal="center" vertical="center" wrapText="1" shrinkToFit="1"/>
    </xf>
    <xf numFmtId="0" fontId="4" fillId="2" borderId="109" xfId="13" applyFont="1" applyFill="1" applyBorder="1" applyAlignment="1">
      <alignment horizontal="center" vertical="center"/>
    </xf>
    <xf numFmtId="0" fontId="4" fillId="2" borderId="110" xfId="13" applyFont="1" applyFill="1" applyBorder="1" applyAlignment="1">
      <alignment horizontal="center" vertical="center" wrapText="1"/>
    </xf>
    <xf numFmtId="0" fontId="4" fillId="2" borderId="111" xfId="13" applyFont="1" applyFill="1" applyBorder="1" applyAlignment="1">
      <alignment horizontal="center" vertical="center" wrapText="1" shrinkToFit="1"/>
    </xf>
    <xf numFmtId="0" fontId="4" fillId="2" borderId="112" xfId="13" applyFont="1" applyFill="1" applyBorder="1" applyAlignment="1">
      <alignment horizontal="center" vertical="center" wrapText="1"/>
    </xf>
    <xf numFmtId="0" fontId="4" fillId="2" borderId="111" xfId="13" applyFont="1" applyFill="1" applyBorder="1" applyAlignment="1">
      <alignment horizontal="center" vertical="center" wrapText="1"/>
    </xf>
    <xf numFmtId="0" fontId="3" fillId="2" borderId="1" xfId="16"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6" applyFont="1" applyFill="1" applyBorder="1">
      <alignment vertical="center"/>
    </xf>
    <xf numFmtId="0" fontId="26" fillId="0" borderId="0" xfId="9" applyFont="1" applyFill="1" applyBorder="1" applyAlignment="1">
      <alignment horizontal="right" vertical="center"/>
    </xf>
    <xf numFmtId="186" fontId="26" fillId="0" borderId="0" xfId="9" applyNumberFormat="1" applyFont="1" applyFill="1" applyBorder="1" applyAlignment="1">
      <alignment horizontal="left"/>
    </xf>
    <xf numFmtId="0" fontId="3" fillId="2" borderId="1" xfId="0" applyFont="1" applyFill="1" applyBorder="1" applyAlignment="1">
      <alignment horizontal="center" vertical="center"/>
    </xf>
    <xf numFmtId="0" fontId="61" fillId="0" borderId="0" xfId="0" applyFont="1" applyFill="1" applyAlignment="1">
      <alignment vertical="center"/>
    </xf>
    <xf numFmtId="0" fontId="46" fillId="0" borderId="0" xfId="5" applyFont="1" applyAlignment="1">
      <alignment vertical="center" wrapText="1"/>
    </xf>
    <xf numFmtId="0" fontId="48" fillId="0" borderId="0" xfId="5" applyFont="1" applyAlignment="1">
      <alignment vertical="center" wrapText="1"/>
    </xf>
    <xf numFmtId="0" fontId="46" fillId="0" borderId="0" xfId="5" applyFont="1" applyAlignment="1">
      <alignment horizontal="left" vertical="center" wrapText="1"/>
    </xf>
    <xf numFmtId="0" fontId="43" fillId="0" borderId="0" xfId="5" applyAlignment="1">
      <alignment vertical="center" wrapText="1"/>
    </xf>
    <xf numFmtId="0" fontId="43" fillId="0" borderId="0" xfId="5" applyFont="1">
      <alignment vertical="center"/>
    </xf>
    <xf numFmtId="0" fontId="37" fillId="0" borderId="0" xfId="0" applyFont="1" applyFill="1">
      <alignment vertical="center"/>
    </xf>
    <xf numFmtId="0" fontId="38"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4" fillId="0" borderId="0" xfId="8" applyFont="1" applyFill="1" applyAlignment="1" applyProtection="1">
      <alignment horizontal="right"/>
      <protection locked="0"/>
    </xf>
    <xf numFmtId="0" fontId="4" fillId="2" borderId="1" xfId="0" applyFont="1" applyFill="1" applyBorder="1" applyAlignment="1">
      <alignment horizontal="center" vertical="center"/>
    </xf>
    <xf numFmtId="0" fontId="28" fillId="0" borderId="0" xfId="0" applyFont="1" applyFill="1" applyAlignment="1">
      <alignment horizontal="left" vertical="center" wrapText="1"/>
    </xf>
    <xf numFmtId="0" fontId="49" fillId="0" borderId="1" xfId="8" applyFont="1" applyFill="1" applyBorder="1" applyAlignment="1" applyProtection="1">
      <alignment horizontal="center" vertical="center"/>
      <protection locked="0"/>
    </xf>
    <xf numFmtId="198" fontId="3" fillId="0" borderId="0" xfId="0" applyNumberFormat="1" applyFont="1" applyFill="1" applyBorder="1" applyAlignment="1">
      <alignment vertical="center"/>
    </xf>
    <xf numFmtId="0" fontId="3" fillId="2" borderId="1" xfId="0" applyFont="1" applyFill="1" applyBorder="1" applyAlignment="1">
      <alignment horizontal="center" vertical="center"/>
    </xf>
    <xf numFmtId="0" fontId="49" fillId="0" borderId="1" xfId="8" applyFont="1" applyFill="1" applyBorder="1" applyAlignment="1" applyProtection="1">
      <alignment horizontal="center" vertical="center"/>
      <protection locked="0"/>
    </xf>
    <xf numFmtId="0" fontId="3" fillId="0" borderId="0" xfId="8" applyFont="1" applyFill="1" applyBorder="1" applyAlignment="1" applyProtection="1">
      <alignment horizontal="center" vertical="center" wrapText="1"/>
      <protection locked="0"/>
    </xf>
    <xf numFmtId="0" fontId="3" fillId="0" borderId="0" xfId="8" applyFont="1" applyFill="1" applyBorder="1" applyAlignment="1" applyProtection="1">
      <alignment horizontal="center" vertical="center"/>
      <protection locked="0"/>
    </xf>
    <xf numFmtId="0" fontId="56" fillId="0" borderId="0" xfId="8" applyFont="1" applyFill="1" applyBorder="1" applyAlignment="1" applyProtection="1">
      <alignment horizontal="center" vertical="center"/>
      <protection locked="0"/>
    </xf>
    <xf numFmtId="0" fontId="56" fillId="0" borderId="0" xfId="5" applyFont="1" applyFill="1" applyBorder="1" applyAlignment="1">
      <alignment horizontal="center" vertical="top" textRotation="255" wrapText="1"/>
    </xf>
    <xf numFmtId="0" fontId="3" fillId="0" borderId="0" xfId="8" applyFont="1" applyFill="1" applyBorder="1" applyAlignment="1" applyProtection="1">
      <alignment vertical="top" textRotation="255"/>
      <protection locked="0"/>
    </xf>
    <xf numFmtId="0" fontId="49" fillId="0" borderId="0" xfId="8" applyFont="1" applyFill="1" applyBorder="1" applyAlignment="1" applyProtection="1">
      <alignment horizontal="center" vertical="center"/>
      <protection locked="0"/>
    </xf>
    <xf numFmtId="0" fontId="3" fillId="0" borderId="0" xfId="8" applyFont="1" applyFill="1" applyBorder="1" applyAlignment="1" applyProtection="1">
      <protection locked="0"/>
    </xf>
    <xf numFmtId="0" fontId="49" fillId="0" borderId="0" xfId="5" applyFont="1" applyFill="1" applyBorder="1" applyAlignment="1">
      <alignment horizontal="center" vertical="center" wrapText="1"/>
    </xf>
    <xf numFmtId="0" fontId="3" fillId="0" borderId="0" xfId="8" applyFont="1" applyFill="1" applyBorder="1" applyAlignment="1" applyProtection="1">
      <alignment horizontal="center"/>
      <protection locked="0"/>
    </xf>
    <xf numFmtId="0" fontId="52" fillId="8" borderId="0" xfId="0" applyFont="1" applyFill="1" applyBorder="1" applyAlignment="1">
      <alignment horizontal="left" vertical="center"/>
    </xf>
    <xf numFmtId="0" fontId="14" fillId="8" borderId="0" xfId="0" applyFont="1" applyFill="1" applyBorder="1" applyAlignment="1">
      <alignment horizontal="left" vertical="center"/>
    </xf>
    <xf numFmtId="0" fontId="4" fillId="8" borderId="4" xfId="0" applyFont="1" applyFill="1" applyBorder="1" applyAlignment="1">
      <alignment horizontal="center" vertical="center"/>
    </xf>
    <xf numFmtId="0" fontId="4" fillId="8" borderId="1" xfId="0" applyFont="1" applyFill="1" applyBorder="1" applyAlignment="1">
      <alignment horizontal="center" vertical="center"/>
    </xf>
    <xf numFmtId="184" fontId="4" fillId="8" borderId="4" xfId="0" applyNumberFormat="1" applyFont="1" applyFill="1" applyBorder="1" applyAlignment="1">
      <alignment horizontal="center" vertical="center" wrapText="1"/>
    </xf>
    <xf numFmtId="0" fontId="4" fillId="8" borderId="3" xfId="0" applyFont="1" applyFill="1" applyBorder="1" applyAlignment="1">
      <alignment horizontal="center" vertical="center"/>
    </xf>
    <xf numFmtId="0" fontId="4" fillId="8" borderId="1" xfId="0" applyFont="1" applyFill="1" applyBorder="1" applyAlignment="1">
      <alignment horizontal="center" vertical="center"/>
    </xf>
    <xf numFmtId="189" fontId="4" fillId="9" borderId="114" xfId="13" applyNumberFormat="1" applyFont="1" applyFill="1" applyBorder="1" applyAlignment="1">
      <alignment horizontal="center" vertical="center"/>
    </xf>
    <xf numFmtId="0" fontId="4" fillId="9" borderId="0" xfId="13" applyNumberFormat="1" applyFont="1" applyFill="1" applyBorder="1" applyAlignment="1">
      <alignment vertical="center" shrinkToFit="1"/>
    </xf>
    <xf numFmtId="0" fontId="36" fillId="9" borderId="36" xfId="13" applyFont="1" applyFill="1" applyBorder="1" applyAlignment="1">
      <alignment horizontal="center" vertical="center" wrapText="1" shrinkToFit="1"/>
    </xf>
    <xf numFmtId="187" fontId="4" fillId="9" borderId="33" xfId="13" applyNumberFormat="1" applyFont="1" applyFill="1" applyBorder="1" applyAlignment="1">
      <alignment horizontal="center" vertical="center"/>
    </xf>
    <xf numFmtId="189" fontId="4" fillId="9" borderId="12" xfId="13" applyNumberFormat="1" applyFont="1" applyFill="1" applyBorder="1" applyAlignment="1">
      <alignment horizontal="center" vertical="center"/>
    </xf>
    <xf numFmtId="0" fontId="62" fillId="9" borderId="0" xfId="13" applyFont="1" applyFill="1" applyBorder="1" applyAlignment="1">
      <alignment vertical="center"/>
    </xf>
    <xf numFmtId="0" fontId="4" fillId="8" borderId="1" xfId="0" applyFont="1" applyFill="1" applyBorder="1" applyAlignment="1">
      <alignment horizontal="center" vertical="center"/>
    </xf>
    <xf numFmtId="184" fontId="3" fillId="0" borderId="0" xfId="0" applyNumberFormat="1" applyFont="1" applyFill="1">
      <alignment vertical="center"/>
    </xf>
    <xf numFmtId="0" fontId="4" fillId="0" borderId="36" xfId="0" applyFont="1" applyBorder="1">
      <alignment vertical="center"/>
    </xf>
    <xf numFmtId="0" fontId="28" fillId="0" borderId="0" xfId="13" applyFont="1" applyFill="1" applyBorder="1" applyAlignment="1">
      <alignment horizontal="left" vertical="center" wrapText="1"/>
    </xf>
    <xf numFmtId="0" fontId="9" fillId="0" borderId="0" xfId="0" applyFont="1" applyFill="1" applyAlignment="1">
      <alignment horizontal="left" vertical="center"/>
    </xf>
    <xf numFmtId="0" fontId="27" fillId="0" borderId="0" xfId="6" applyFont="1" applyFill="1" applyBorder="1" applyAlignment="1">
      <alignment horizontal="right" vertical="center"/>
    </xf>
    <xf numFmtId="0" fontId="27" fillId="0" borderId="0" xfId="6" applyFont="1" applyFill="1" applyBorder="1" applyAlignment="1">
      <alignment horizontal="left"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textRotation="255"/>
    </xf>
    <xf numFmtId="0" fontId="56" fillId="0" borderId="6" xfId="5" applyFont="1" applyFill="1" applyBorder="1">
      <alignment vertical="center"/>
    </xf>
    <xf numFmtId="0" fontId="4" fillId="0" borderId="6" xfId="0" applyFont="1" applyFill="1" applyBorder="1" applyAlignment="1">
      <alignment horizontal="center" vertical="center"/>
    </xf>
    <xf numFmtId="0" fontId="3" fillId="0" borderId="13" xfId="0" applyFont="1" applyFill="1" applyBorder="1" applyAlignment="1">
      <alignment horizontal="center" vertical="center" textRotation="255"/>
    </xf>
    <xf numFmtId="0" fontId="56" fillId="0" borderId="13" xfId="5" applyFont="1" applyFill="1" applyBorder="1">
      <alignment vertical="center"/>
    </xf>
    <xf numFmtId="0" fontId="4" fillId="0" borderId="13" xfId="0" applyFont="1" applyFill="1" applyBorder="1" applyAlignment="1">
      <alignment horizontal="center" vertical="center"/>
    </xf>
    <xf numFmtId="0" fontId="3" fillId="2" borderId="108" xfId="13"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3" xfId="0" applyFont="1" applyFill="1" applyBorder="1" applyAlignment="1">
      <alignment horizontal="center" vertical="center"/>
    </xf>
    <xf numFmtId="0" fontId="3" fillId="0" borderId="10" xfId="0" applyFont="1" applyFill="1" applyBorder="1" applyAlignment="1">
      <alignment vertical="center"/>
    </xf>
    <xf numFmtId="0" fontId="3" fillId="2" borderId="1" xfId="0" applyFont="1" applyFill="1" applyBorder="1" applyAlignment="1">
      <alignment horizontal="center" vertical="center"/>
    </xf>
    <xf numFmtId="0" fontId="3" fillId="0" borderId="10" xfId="0" applyFont="1" applyFill="1" applyBorder="1" applyAlignment="1">
      <alignment vertical="center" wrapText="1"/>
    </xf>
    <xf numFmtId="184" fontId="4" fillId="8" borderId="14"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44" xfId="0" applyFont="1" applyFill="1" applyBorder="1" applyAlignment="1">
      <alignment vertical="center"/>
    </xf>
    <xf numFmtId="0" fontId="3" fillId="0" borderId="0" xfId="11" applyFont="1" applyFill="1">
      <alignment vertical="center"/>
    </xf>
    <xf numFmtId="0" fontId="3" fillId="0" borderId="0" xfId="11" applyFont="1" applyFill="1" applyAlignment="1">
      <alignment vertical="center"/>
    </xf>
    <xf numFmtId="0" fontId="28" fillId="0" borderId="17" xfId="11" applyFont="1" applyFill="1" applyBorder="1" applyAlignment="1">
      <alignment horizontal="left" vertical="center"/>
    </xf>
    <xf numFmtId="0" fontId="28" fillId="0" borderId="18" xfId="11" applyFont="1" applyFill="1" applyBorder="1" applyAlignment="1">
      <alignment horizontal="center" vertical="center"/>
    </xf>
    <xf numFmtId="0" fontId="28" fillId="0" borderId="19" xfId="11" applyFont="1" applyFill="1" applyBorder="1" applyAlignment="1">
      <alignment horizontal="center" vertical="center"/>
    </xf>
    <xf numFmtId="0" fontId="3" fillId="2" borderId="2" xfId="11" applyFont="1" applyFill="1" applyBorder="1" applyAlignment="1">
      <alignment horizontal="center" vertical="center" wrapText="1"/>
    </xf>
    <xf numFmtId="0" fontId="3" fillId="2" borderId="16" xfId="11" applyFont="1" applyFill="1" applyBorder="1" applyAlignment="1">
      <alignment horizontal="center" vertical="center" wrapText="1"/>
    </xf>
    <xf numFmtId="0" fontId="3" fillId="2" borderId="4" xfId="11" applyFont="1" applyFill="1" applyBorder="1" applyAlignment="1">
      <alignment horizontal="center" vertical="center" wrapText="1"/>
    </xf>
    <xf numFmtId="0" fontId="3" fillId="0" borderId="2" xfId="11" applyFont="1" applyFill="1" applyBorder="1" applyAlignment="1">
      <alignment horizontal="center" vertical="center" wrapText="1"/>
    </xf>
    <xf numFmtId="0" fontId="3" fillId="0" borderId="1" xfId="11" applyFont="1" applyFill="1" applyBorder="1" applyAlignment="1">
      <alignment horizontal="center" vertical="center" wrapText="1"/>
    </xf>
    <xf numFmtId="0" fontId="28" fillId="0" borderId="0" xfId="11" applyFont="1" applyFill="1">
      <alignment vertical="center"/>
    </xf>
    <xf numFmtId="0" fontId="28" fillId="0" borderId="0" xfId="11" applyFont="1" applyFill="1" applyAlignment="1">
      <alignment vertical="center"/>
    </xf>
    <xf numFmtId="0" fontId="3" fillId="0" borderId="10" xfId="11" applyFont="1" applyFill="1" applyBorder="1">
      <alignment vertical="center"/>
    </xf>
    <xf numFmtId="0" fontId="3" fillId="0" borderId="6" xfId="11" applyFont="1" applyFill="1" applyBorder="1">
      <alignment vertical="center"/>
    </xf>
    <xf numFmtId="0" fontId="3" fillId="0" borderId="11" xfId="11" applyFont="1" applyFill="1" applyBorder="1">
      <alignment vertical="center"/>
    </xf>
    <xf numFmtId="0" fontId="3" fillId="0" borderId="12" xfId="11" applyFont="1" applyFill="1" applyBorder="1">
      <alignment vertical="center"/>
    </xf>
    <xf numFmtId="0" fontId="3" fillId="0" borderId="0" xfId="11" applyFont="1" applyFill="1" applyBorder="1">
      <alignment vertical="center"/>
    </xf>
    <xf numFmtId="0" fontId="3" fillId="0" borderId="9" xfId="11" applyFont="1" applyFill="1" applyBorder="1">
      <alignment vertical="center"/>
    </xf>
    <xf numFmtId="0" fontId="3" fillId="0" borderId="5" xfId="11" applyFont="1" applyFill="1" applyBorder="1">
      <alignment vertical="center"/>
    </xf>
    <xf numFmtId="0" fontId="3" fillId="0" borderId="13" xfId="11" applyFont="1" applyFill="1" applyBorder="1">
      <alignment vertical="center"/>
    </xf>
    <xf numFmtId="0" fontId="3" fillId="0" borderId="14" xfId="11" applyFont="1" applyFill="1" applyBorder="1">
      <alignment vertical="center"/>
    </xf>
    <xf numFmtId="0" fontId="5" fillId="0" borderId="0" xfId="0" applyFont="1" applyFill="1" applyBorder="1" applyAlignment="1">
      <alignment vertical="top" wrapText="1"/>
    </xf>
    <xf numFmtId="0" fontId="41" fillId="0" borderId="0" xfId="0" applyFont="1" applyFill="1">
      <alignment vertical="center"/>
    </xf>
    <xf numFmtId="0" fontId="3" fillId="0" borderId="0" xfId="0" applyFont="1" applyFill="1" applyBorder="1" applyAlignment="1">
      <alignment horizontal="left" vertical="center" indent="1"/>
    </xf>
    <xf numFmtId="0" fontId="3" fillId="0" borderId="0" xfId="0" applyFont="1" applyFill="1" applyAlignment="1">
      <alignment horizontal="right" vertical="center"/>
    </xf>
    <xf numFmtId="0" fontId="3" fillId="0" borderId="0" xfId="0" quotePrefix="1" applyFont="1" applyFill="1">
      <alignment vertical="center"/>
    </xf>
    <xf numFmtId="207" fontId="4" fillId="0" borderId="0" xfId="0" applyNumberFormat="1" applyFont="1" applyFill="1" applyBorder="1" applyAlignment="1">
      <alignment horizontal="center" vertical="center"/>
    </xf>
    <xf numFmtId="208" fontId="4" fillId="0" borderId="0" xfId="0" applyNumberFormat="1" applyFont="1" applyFill="1" applyBorder="1" applyAlignment="1">
      <alignment horizontal="center" vertical="center"/>
    </xf>
    <xf numFmtId="207" fontId="3" fillId="0" borderId="0" xfId="0" applyNumberFormat="1" applyFont="1" applyFill="1" applyBorder="1" applyAlignment="1">
      <alignment horizontal="center" vertical="center"/>
    </xf>
    <xf numFmtId="208" fontId="3" fillId="0" borderId="0" xfId="0" applyNumberFormat="1" applyFont="1" applyFill="1" applyBorder="1" applyAlignment="1">
      <alignment horizontal="center" vertical="center"/>
    </xf>
    <xf numFmtId="0" fontId="3" fillId="0" borderId="0" xfId="0" quotePrefix="1" applyFont="1" applyFill="1" applyAlignment="1">
      <alignment horizontal="right" vertical="center"/>
    </xf>
    <xf numFmtId="197" fontId="9" fillId="0" borderId="0" xfId="2" applyNumberFormat="1" applyFont="1" applyFill="1" applyBorder="1" applyAlignment="1">
      <alignment horizontal="right" vertical="center" wrapText="1"/>
    </xf>
    <xf numFmtId="0" fontId="3" fillId="2" borderId="46" xfId="0" applyFont="1" applyFill="1" applyBorder="1" applyAlignment="1">
      <alignment horizontal="center" vertical="center" wrapText="1"/>
    </xf>
    <xf numFmtId="0" fontId="4" fillId="8" borderId="16" xfId="0" applyFont="1" applyFill="1" applyBorder="1" applyAlignment="1">
      <alignment horizontal="center" vertical="center"/>
    </xf>
    <xf numFmtId="0" fontId="4" fillId="8" borderId="1" xfId="0" applyFont="1" applyFill="1" applyBorder="1" applyAlignment="1">
      <alignment horizontal="center" vertical="center"/>
    </xf>
    <xf numFmtId="0" fontId="5" fillId="3" borderId="0" xfId="0" applyFont="1" applyFill="1" applyBorder="1" applyAlignment="1">
      <alignment vertical="center" wrapText="1"/>
    </xf>
    <xf numFmtId="0" fontId="6" fillId="0" borderId="0" xfId="0" applyFont="1" applyFill="1" applyBorder="1" applyAlignment="1">
      <alignment horizontal="left" vertical="center"/>
    </xf>
    <xf numFmtId="0" fontId="3" fillId="2" borderId="12" xfId="0" applyFont="1" applyFill="1" applyBorder="1" applyAlignment="1">
      <alignment horizontal="center" vertical="center" wrapText="1" shrinkToFit="1"/>
    </xf>
    <xf numFmtId="0" fontId="3" fillId="2" borderId="5" xfId="0" applyFont="1" applyFill="1" applyBorder="1" applyAlignment="1">
      <alignment horizontal="center" vertical="center" wrapText="1"/>
    </xf>
    <xf numFmtId="0" fontId="3" fillId="0" borderId="13" xfId="0" applyFont="1" applyFill="1" applyBorder="1" applyAlignment="1">
      <alignment vertical="center" wrapText="1"/>
    </xf>
    <xf numFmtId="0" fontId="4" fillId="8" borderId="2" xfId="0" applyFont="1" applyFill="1" applyBorder="1" applyAlignment="1">
      <alignment horizontal="center" vertical="center"/>
    </xf>
    <xf numFmtId="0" fontId="3" fillId="0" borderId="6" xfId="0" applyFont="1" applyFill="1" applyBorder="1" applyAlignment="1">
      <alignment vertical="center" wrapText="1"/>
    </xf>
    <xf numFmtId="0" fontId="63" fillId="0" borderId="1" xfId="0" applyFont="1" applyFill="1" applyBorder="1" applyAlignment="1">
      <alignment horizontal="center" vertical="center"/>
    </xf>
    <xf numFmtId="0" fontId="6" fillId="0" borderId="1" xfId="0" applyFont="1" applyFill="1" applyBorder="1" applyAlignment="1">
      <alignment vertical="center"/>
    </xf>
    <xf numFmtId="0" fontId="8" fillId="0" borderId="1" xfId="0" applyFont="1" applyFill="1" applyBorder="1" applyAlignment="1">
      <alignment horizontal="center" vertical="center"/>
    </xf>
    <xf numFmtId="210" fontId="21" fillId="0" borderId="12"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12" fillId="0" borderId="23" xfId="0" applyFont="1" applyFill="1" applyBorder="1" applyAlignment="1">
      <alignment vertical="center"/>
    </xf>
    <xf numFmtId="0" fontId="6" fillId="0" borderId="22" xfId="0" applyFont="1" applyFill="1" applyBorder="1" applyAlignment="1">
      <alignment vertical="center"/>
    </xf>
    <xf numFmtId="0" fontId="4" fillId="0" borderId="22" xfId="0" applyFont="1" applyFill="1" applyBorder="1">
      <alignment vertical="center"/>
    </xf>
    <xf numFmtId="0" fontId="4" fillId="0" borderId="24" xfId="0" applyFont="1" applyFill="1" applyBorder="1">
      <alignment vertical="center"/>
    </xf>
    <xf numFmtId="211" fontId="9" fillId="0" borderId="22" xfId="2" applyNumberFormat="1" applyFont="1" applyFill="1" applyBorder="1" applyAlignment="1">
      <alignment horizontal="right" vertical="center" wrapText="1"/>
    </xf>
    <xf numFmtId="176" fontId="3" fillId="0" borderId="3" xfId="2" applyNumberFormat="1" applyFont="1" applyFill="1" applyBorder="1" applyAlignment="1">
      <alignment vertical="center"/>
    </xf>
    <xf numFmtId="176" fontId="3" fillId="0" borderId="2" xfId="2" applyNumberFormat="1" applyFont="1" applyFill="1" applyBorder="1" applyAlignment="1">
      <alignment vertical="center"/>
    </xf>
    <xf numFmtId="0" fontId="50" fillId="4" borderId="0" xfId="8" applyFont="1" applyFill="1" applyAlignment="1" applyProtection="1">
      <alignment vertical="center"/>
      <protection locked="0"/>
    </xf>
    <xf numFmtId="0" fontId="3" fillId="4" borderId="52" xfId="8" applyFont="1" applyFill="1" applyBorder="1" applyAlignment="1" applyProtection="1">
      <alignment horizontal="center" vertical="center" wrapText="1"/>
      <protection locked="0"/>
    </xf>
    <xf numFmtId="0" fontId="3" fillId="4" borderId="53" xfId="8" applyFont="1" applyFill="1" applyBorder="1" applyAlignment="1" applyProtection="1">
      <alignment horizontal="center" vertical="center" wrapText="1"/>
      <protection locked="0"/>
    </xf>
    <xf numFmtId="0" fontId="3" fillId="4" borderId="0" xfId="8" applyFont="1" applyFill="1" applyAlignment="1" applyProtection="1">
      <protection locked="0"/>
    </xf>
    <xf numFmtId="0" fontId="56" fillId="4" borderId="0" xfId="8" applyFont="1" applyFill="1" applyBorder="1" applyAlignment="1" applyProtection="1">
      <alignment horizontal="center" vertical="center"/>
      <protection locked="0"/>
    </xf>
    <xf numFmtId="0" fontId="3" fillId="4" borderId="36" xfId="8" applyFont="1" applyFill="1" applyBorder="1" applyAlignment="1" applyProtection="1">
      <protection locked="0"/>
    </xf>
    <xf numFmtId="0" fontId="56" fillId="4" borderId="36" xfId="5" applyFont="1" applyFill="1" applyBorder="1" applyAlignment="1">
      <alignment horizontal="center" vertical="top" textRotation="255" wrapText="1"/>
    </xf>
    <xf numFmtId="0" fontId="56" fillId="4" borderId="0" xfId="5" applyFont="1" applyFill="1" applyBorder="1" applyAlignment="1">
      <alignment horizontal="center" vertical="top" textRotation="255" wrapText="1"/>
    </xf>
    <xf numFmtId="0" fontId="4" fillId="9" borderId="0" xfId="13" applyFont="1" applyFill="1" applyBorder="1" applyAlignment="1">
      <alignment vertical="center"/>
    </xf>
    <xf numFmtId="0" fontId="21" fillId="0" borderId="6" xfId="14" applyFont="1" applyFill="1" applyBorder="1" applyAlignment="1">
      <alignment horizontal="center" vertical="center" textRotation="255" wrapText="1"/>
    </xf>
    <xf numFmtId="0" fontId="21" fillId="0" borderId="0" xfId="14" applyFont="1" applyFill="1" applyBorder="1" applyAlignment="1">
      <alignment horizontal="center" vertical="center" textRotation="255" wrapText="1"/>
    </xf>
    <xf numFmtId="0" fontId="56" fillId="0" borderId="6" xfId="0" applyFont="1" applyFill="1" applyBorder="1" applyAlignment="1">
      <alignment vertical="center"/>
    </xf>
    <xf numFmtId="0" fontId="62" fillId="0" borderId="0"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vertical="center"/>
    </xf>
    <xf numFmtId="0" fontId="45" fillId="0" borderId="0" xfId="12" applyFont="1" applyFill="1" applyAlignment="1">
      <alignment vertical="center" wrapText="1"/>
    </xf>
    <xf numFmtId="0" fontId="28" fillId="0" borderId="0" xfId="0" applyFont="1" applyFill="1" applyAlignment="1">
      <alignment vertical="center" wrapText="1"/>
    </xf>
    <xf numFmtId="0" fontId="3" fillId="2" borderId="1"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lignment vertical="center"/>
    </xf>
    <xf numFmtId="0" fontId="28" fillId="0" borderId="0" xfId="0" quotePrefix="1" applyFont="1" applyFill="1" applyAlignment="1">
      <alignment vertical="center"/>
    </xf>
    <xf numFmtId="0" fontId="0" fillId="0" borderId="0" xfId="0" applyBorder="1">
      <alignment vertical="center"/>
    </xf>
    <xf numFmtId="0" fontId="6" fillId="0" borderId="0" xfId="0" applyFont="1">
      <alignment vertical="center"/>
    </xf>
    <xf numFmtId="220" fontId="3" fillId="0" borderId="0" xfId="0" applyNumberFormat="1" applyFont="1" applyFill="1">
      <alignment vertical="center"/>
    </xf>
    <xf numFmtId="0" fontId="14" fillId="0" borderId="0" xfId="14" applyFont="1" applyFill="1" applyAlignment="1">
      <alignment horizontal="left"/>
    </xf>
    <xf numFmtId="0" fontId="4" fillId="4" borderId="0" xfId="8" applyFont="1" applyFill="1" applyAlignment="1" applyProtection="1">
      <protection locked="0"/>
    </xf>
    <xf numFmtId="0" fontId="3" fillId="10" borderId="119" xfId="13" applyFont="1" applyFill="1" applyBorder="1" applyAlignment="1">
      <alignment horizontal="center" vertical="center"/>
    </xf>
    <xf numFmtId="0" fontId="47" fillId="6" borderId="1" xfId="5" applyFont="1" applyFill="1" applyBorder="1" applyAlignment="1">
      <alignment horizontal="center" vertical="center" wrapText="1"/>
    </xf>
    <xf numFmtId="0" fontId="64" fillId="0" borderId="1" xfId="5" applyFont="1" applyBorder="1" applyAlignment="1">
      <alignment vertical="center" wrapText="1"/>
    </xf>
    <xf numFmtId="0" fontId="65" fillId="6" borderId="1" xfId="5" applyFont="1" applyFill="1" applyBorder="1" applyAlignment="1">
      <alignment horizontal="center" vertical="center" wrapText="1"/>
    </xf>
    <xf numFmtId="0" fontId="65" fillId="6" borderId="1" xfId="5" applyNumberFormat="1" applyFont="1" applyFill="1" applyBorder="1" applyAlignment="1">
      <alignment horizontal="center" vertical="center" wrapText="1"/>
    </xf>
    <xf numFmtId="0" fontId="47" fillId="6" borderId="16" xfId="5" applyFont="1" applyFill="1" applyBorder="1" applyAlignment="1">
      <alignment horizontal="center" vertical="center" wrapText="1"/>
    </xf>
    <xf numFmtId="0" fontId="66" fillId="0" borderId="1" xfId="5" applyFont="1" applyBorder="1" applyAlignment="1">
      <alignment horizontal="center" vertical="center" wrapText="1"/>
    </xf>
    <xf numFmtId="0" fontId="65" fillId="0" borderId="1" xfId="5" applyFont="1" applyBorder="1" applyAlignment="1">
      <alignment horizontal="center" vertical="center" wrapText="1"/>
    </xf>
    <xf numFmtId="0" fontId="66" fillId="0" borderId="8" xfId="5" applyFont="1" applyBorder="1" applyAlignment="1">
      <alignment vertical="center" wrapText="1"/>
    </xf>
    <xf numFmtId="0" fontId="66" fillId="0" borderId="57" xfId="5" applyFont="1" applyBorder="1" applyAlignment="1">
      <alignment vertical="center" wrapText="1"/>
    </xf>
    <xf numFmtId="0" fontId="65" fillId="0" borderId="1" xfId="5" applyFont="1" applyBorder="1" applyAlignment="1">
      <alignment horizontal="left" vertical="center" wrapText="1"/>
    </xf>
    <xf numFmtId="0" fontId="65" fillId="0" borderId="4" xfId="5" applyFont="1" applyBorder="1" applyAlignment="1">
      <alignment horizontal="left" vertical="center" wrapText="1"/>
    </xf>
    <xf numFmtId="0" fontId="66" fillId="0" borderId="1" xfId="5" applyFont="1" applyBorder="1" applyAlignment="1">
      <alignment vertical="center" wrapText="1"/>
    </xf>
    <xf numFmtId="0" fontId="66" fillId="0" borderId="58" xfId="5" applyFont="1" applyBorder="1" applyAlignment="1">
      <alignment vertical="center" wrapText="1"/>
    </xf>
    <xf numFmtId="0" fontId="66" fillId="0" borderId="59" xfId="5" applyFont="1" applyBorder="1" applyAlignment="1">
      <alignment vertical="center" wrapText="1"/>
    </xf>
    <xf numFmtId="0" fontId="66" fillId="0" borderId="60" xfId="5" applyFont="1" applyBorder="1" applyAlignment="1">
      <alignment vertical="center" wrapText="1"/>
    </xf>
    <xf numFmtId="0" fontId="65" fillId="0" borderId="3" xfId="5" applyFont="1" applyBorder="1" applyAlignment="1">
      <alignment vertical="center" wrapText="1"/>
    </xf>
    <xf numFmtId="0" fontId="65" fillId="0" borderId="1" xfId="5" applyFont="1" applyBorder="1" applyAlignment="1">
      <alignment vertical="center" wrapText="1"/>
    </xf>
    <xf numFmtId="0" fontId="66" fillId="0" borderId="1" xfId="5" applyFont="1" applyBorder="1">
      <alignment vertical="center"/>
    </xf>
    <xf numFmtId="0" fontId="66" fillId="0" borderId="58" xfId="5" applyFont="1" applyBorder="1">
      <alignment vertical="center"/>
    </xf>
    <xf numFmtId="0" fontId="66" fillId="0" borderId="57" xfId="5" applyFont="1" applyBorder="1">
      <alignment vertical="center"/>
    </xf>
    <xf numFmtId="0" fontId="66" fillId="0" borderId="2" xfId="5" applyFont="1" applyBorder="1">
      <alignment vertical="center"/>
    </xf>
    <xf numFmtId="0" fontId="66" fillId="0" borderId="3" xfId="5" applyFont="1" applyBorder="1">
      <alignment vertical="center"/>
    </xf>
    <xf numFmtId="0" fontId="66" fillId="0" borderId="59" xfId="5" applyFont="1" applyBorder="1">
      <alignment vertical="center"/>
    </xf>
    <xf numFmtId="0" fontId="66" fillId="0" borderId="60" xfId="5" applyFont="1" applyBorder="1">
      <alignment vertical="center"/>
    </xf>
    <xf numFmtId="0" fontId="65" fillId="0" borderId="1" xfId="5" applyFont="1" applyBorder="1" applyAlignment="1">
      <alignment vertical="top" wrapText="1"/>
    </xf>
    <xf numFmtId="0" fontId="66" fillId="0" borderId="1" xfId="5" applyFont="1" applyBorder="1" applyAlignment="1">
      <alignment horizontal="center" vertical="center"/>
    </xf>
    <xf numFmtId="0" fontId="65" fillId="0" borderId="16" xfId="5" applyFont="1" applyBorder="1" applyAlignment="1">
      <alignment horizontal="center" vertical="center" wrapText="1"/>
    </xf>
    <xf numFmtId="0" fontId="65" fillId="0" borderId="0" xfId="5" applyFont="1" applyAlignment="1">
      <alignment vertical="center"/>
    </xf>
    <xf numFmtId="0" fontId="65" fillId="0" borderId="0" xfId="5" applyFont="1" applyAlignment="1">
      <alignment horizontal="left" vertical="center"/>
    </xf>
    <xf numFmtId="0" fontId="65" fillId="0" borderId="0" xfId="5" applyFont="1">
      <alignment vertical="center"/>
    </xf>
    <xf numFmtId="0" fontId="66" fillId="0" borderId="0" xfId="5" applyFont="1">
      <alignment vertical="center"/>
    </xf>
    <xf numFmtId="0" fontId="65" fillId="0" borderId="0" xfId="5" applyFont="1" applyAlignment="1">
      <alignment horizontal="left" vertical="center" indent="1"/>
    </xf>
    <xf numFmtId="0" fontId="65" fillId="0" borderId="0" xfId="5" applyFont="1" applyAlignment="1">
      <alignment vertical="center" wrapText="1"/>
    </xf>
    <xf numFmtId="0" fontId="65" fillId="0" borderId="0" xfId="5" applyFont="1" applyAlignment="1">
      <alignment horizontal="center" vertical="center"/>
    </xf>
    <xf numFmtId="0" fontId="65" fillId="0" borderId="1" xfId="5" applyFont="1" applyBorder="1" applyAlignment="1">
      <alignment vertical="center" wrapText="1" shrinkToFit="1"/>
    </xf>
    <xf numFmtId="0" fontId="65" fillId="0" borderId="5" xfId="5" applyFont="1" applyBorder="1" applyAlignment="1">
      <alignment horizontal="center" vertical="center" wrapText="1"/>
    </xf>
    <xf numFmtId="0" fontId="66" fillId="0" borderId="61" xfId="5" applyFont="1" applyBorder="1">
      <alignment vertical="center"/>
    </xf>
    <xf numFmtId="0" fontId="66" fillId="0" borderId="61" xfId="5" applyFont="1" applyBorder="1" applyAlignment="1">
      <alignment vertical="center" wrapText="1"/>
    </xf>
    <xf numFmtId="0" fontId="65" fillId="0" borderId="1" xfId="5" applyFont="1" applyBorder="1" applyAlignment="1">
      <alignment vertical="top"/>
    </xf>
    <xf numFmtId="0" fontId="65" fillId="6" borderId="16" xfId="5" applyFont="1" applyFill="1" applyBorder="1" applyAlignment="1">
      <alignment horizontal="center" vertical="center"/>
    </xf>
    <xf numFmtId="0" fontId="66" fillId="0" borderId="8" xfId="5" applyFont="1" applyBorder="1" applyAlignment="1">
      <alignment vertical="center"/>
    </xf>
    <xf numFmtId="0" fontId="65" fillId="0" borderId="1" xfId="5" applyFont="1" applyBorder="1" applyAlignment="1">
      <alignment horizontal="left" vertical="top"/>
    </xf>
    <xf numFmtId="0" fontId="65" fillId="6" borderId="1" xfId="5" applyFont="1" applyFill="1" applyBorder="1" applyAlignment="1">
      <alignment horizontal="center" vertical="center"/>
    </xf>
    <xf numFmtId="0" fontId="4" fillId="0" borderId="124" xfId="13" applyFont="1" applyFill="1" applyBorder="1" applyAlignment="1">
      <alignment vertical="center"/>
    </xf>
    <xf numFmtId="189" fontId="4" fillId="0" borderId="125" xfId="13" applyNumberFormat="1" applyFont="1" applyFill="1" applyBorder="1" applyAlignment="1">
      <alignment vertical="center"/>
    </xf>
    <xf numFmtId="0" fontId="4" fillId="0" borderId="126" xfId="13" applyFont="1" applyFill="1" applyBorder="1" applyAlignment="1">
      <alignment vertical="center"/>
    </xf>
    <xf numFmtId="0" fontId="3" fillId="0" borderId="127" xfId="13" applyFont="1" applyFill="1" applyBorder="1"/>
    <xf numFmtId="0" fontId="62" fillId="9" borderId="1" xfId="0" applyFont="1" applyFill="1" applyBorder="1" applyAlignment="1">
      <alignment vertical="center"/>
    </xf>
    <xf numFmtId="0" fontId="4" fillId="9" borderId="1" xfId="0" applyFont="1" applyFill="1" applyBorder="1">
      <alignment vertical="center"/>
    </xf>
    <xf numFmtId="0" fontId="4" fillId="0" borderId="0" xfId="6" applyFont="1" applyFill="1" applyAlignment="1">
      <alignment horizontal="right" vertical="center"/>
    </xf>
    <xf numFmtId="0" fontId="4" fillId="0" borderId="0" xfId="6" applyFont="1" applyFill="1" applyBorder="1" applyAlignment="1">
      <alignment horizontal="right" vertical="center"/>
    </xf>
    <xf numFmtId="222" fontId="4" fillId="9" borderId="38" xfId="2" applyNumberFormat="1" applyFont="1" applyFill="1" applyBorder="1" applyAlignment="1">
      <alignment horizontal="right" vertical="center" shrinkToFit="1"/>
    </xf>
    <xf numFmtId="0" fontId="3" fillId="9" borderId="133" xfId="13" applyFont="1" applyFill="1" applyBorder="1" applyAlignment="1">
      <alignment horizontal="center" vertical="center"/>
    </xf>
    <xf numFmtId="0" fontId="26" fillId="0" borderId="13" xfId="13" applyFont="1" applyFill="1" applyBorder="1" applyAlignment="1">
      <alignment horizontal="right" vertical="center" wrapText="1" shrinkToFit="1"/>
    </xf>
    <xf numFmtId="0" fontId="56" fillId="0" borderId="0" xfId="8" applyFont="1" applyFill="1" applyBorder="1" applyAlignment="1" applyProtection="1">
      <alignment horizontal="center" vertical="center"/>
      <protection locked="0"/>
    </xf>
    <xf numFmtId="0" fontId="62" fillId="9" borderId="4" xfId="0" applyFont="1" applyFill="1" applyBorder="1" applyAlignment="1">
      <alignment vertical="center"/>
    </xf>
    <xf numFmtId="203" fontId="3" fillId="8" borderId="16" xfId="0" applyNumberFormat="1" applyFont="1" applyFill="1" applyBorder="1" applyAlignment="1">
      <alignment horizontal="right" vertical="center"/>
    </xf>
    <xf numFmtId="0" fontId="62" fillId="9" borderId="16" xfId="0" applyFont="1" applyFill="1" applyBorder="1" applyAlignment="1">
      <alignment horizontal="right" vertical="center"/>
    </xf>
    <xf numFmtId="204" fontId="3" fillId="8" borderId="4" xfId="0" applyNumberFormat="1" applyFont="1" applyFill="1" applyBorder="1" applyAlignment="1">
      <alignment horizontal="right" vertical="center" shrinkToFit="1"/>
    </xf>
    <xf numFmtId="0" fontId="50" fillId="4" borderId="64" xfId="5" applyFont="1" applyFill="1" applyBorder="1" applyAlignment="1">
      <alignment horizontal="center" vertical="top" textRotation="255" wrapText="1"/>
    </xf>
    <xf numFmtId="0" fontId="50" fillId="4" borderId="65" xfId="5" applyFont="1" applyFill="1" applyBorder="1" applyAlignment="1">
      <alignment horizontal="center" vertical="top" textRotation="255" wrapText="1"/>
    </xf>
    <xf numFmtId="0" fontId="50" fillId="4" borderId="66" xfId="5" applyFont="1" applyFill="1" applyBorder="1" applyAlignment="1">
      <alignment horizontal="center" vertical="top" textRotation="255" wrapText="1"/>
    </xf>
    <xf numFmtId="0" fontId="50" fillId="4" borderId="67" xfId="5" applyFont="1" applyFill="1" applyBorder="1" applyAlignment="1">
      <alignment horizontal="center" vertical="top" textRotation="255" wrapText="1"/>
    </xf>
    <xf numFmtId="0" fontId="4" fillId="4" borderId="64" xfId="8" applyFont="1" applyFill="1" applyBorder="1" applyAlignment="1" applyProtection="1">
      <alignment vertical="top" textRotation="255"/>
      <protection locked="0"/>
    </xf>
    <xf numFmtId="0" fontId="61" fillId="4" borderId="53" xfId="8" applyFont="1" applyFill="1" applyBorder="1" applyAlignment="1" applyProtection="1">
      <alignment horizontal="center" vertical="center"/>
      <protection locked="0"/>
    </xf>
    <xf numFmtId="0" fontId="61" fillId="4" borderId="4" xfId="8" applyFont="1" applyFill="1" applyBorder="1" applyAlignment="1" applyProtection="1">
      <alignment horizontal="center" vertical="center"/>
      <protection locked="0"/>
    </xf>
    <xf numFmtId="0" fontId="61" fillId="4" borderId="1" xfId="8" applyFont="1" applyFill="1" applyBorder="1" applyAlignment="1" applyProtection="1">
      <alignment horizontal="center" vertical="center"/>
      <protection locked="0"/>
    </xf>
    <xf numFmtId="0" fontId="61" fillId="4" borderId="32" xfId="8" applyFont="1" applyFill="1" applyBorder="1" applyAlignment="1" applyProtection="1">
      <alignment horizontal="center" vertical="center"/>
      <protection locked="0"/>
    </xf>
    <xf numFmtId="0" fontId="6" fillId="4" borderId="32" xfId="8" applyFont="1" applyFill="1" applyBorder="1" applyAlignment="1" applyProtection="1">
      <alignment horizontal="center" vertical="center"/>
      <protection locked="0"/>
    </xf>
    <xf numFmtId="0" fontId="5" fillId="0" borderId="20" xfId="0" applyFont="1" applyFill="1" applyBorder="1" applyAlignment="1">
      <alignment vertical="center"/>
    </xf>
    <xf numFmtId="0" fontId="4" fillId="0" borderId="0" xfId="0" applyFont="1">
      <alignment vertical="center"/>
    </xf>
    <xf numFmtId="0" fontId="28" fillId="0" borderId="0" xfId="0" applyFont="1" applyFill="1" applyAlignment="1">
      <alignment vertical="top" wrapText="1"/>
    </xf>
    <xf numFmtId="0" fontId="3" fillId="2" borderId="1" xfId="0" applyFont="1" applyFill="1" applyBorder="1" applyAlignment="1">
      <alignment horizontal="center" vertical="center"/>
    </xf>
    <xf numFmtId="0" fontId="28" fillId="0" borderId="0" xfId="0" applyFont="1" applyFill="1" applyBorder="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xf>
    <xf numFmtId="0" fontId="3" fillId="0" borderId="0" xfId="0" applyFont="1" applyFill="1" applyBorder="1" applyAlignment="1">
      <alignment horizontal="center" vertical="center" wrapText="1"/>
    </xf>
    <xf numFmtId="0" fontId="28" fillId="0" borderId="0" xfId="0" applyFont="1" applyFill="1" applyBorder="1" applyAlignment="1">
      <alignment vertical="top" wrapText="1"/>
    </xf>
    <xf numFmtId="0" fontId="3"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28" fillId="0" borderId="0" xfId="0" applyFont="1" applyFill="1" applyAlignment="1">
      <alignment horizontal="left" vertical="center" wrapText="1"/>
    </xf>
    <xf numFmtId="0" fontId="28" fillId="0" borderId="0" xfId="0" applyFont="1" applyFill="1" applyBorder="1" applyAlignment="1">
      <alignment horizontal="left" vertical="center"/>
    </xf>
    <xf numFmtId="0" fontId="28" fillId="0" borderId="0" xfId="0" applyFont="1" applyFill="1">
      <alignment vertical="center"/>
    </xf>
    <xf numFmtId="0" fontId="29" fillId="0" borderId="0" xfId="0" applyFont="1" applyFill="1" applyBorder="1" applyAlignment="1">
      <alignment horizontal="left" vertical="center" wrapText="1"/>
    </xf>
    <xf numFmtId="0" fontId="3" fillId="0" borderId="0" xfId="0" applyFont="1" applyFill="1" applyBorder="1" applyAlignment="1">
      <alignment vertical="top" wrapText="1"/>
    </xf>
    <xf numFmtId="0" fontId="3" fillId="2" borderId="4"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9" fillId="0" borderId="0" xfId="0" applyFont="1" applyFill="1" applyBorder="1" applyAlignment="1">
      <alignment vertical="center" wrapText="1"/>
    </xf>
    <xf numFmtId="0" fontId="3" fillId="0" borderId="0" xfId="0" applyFont="1" applyFill="1" applyBorder="1" applyAlignment="1">
      <alignment horizontal="center" vertical="center"/>
    </xf>
    <xf numFmtId="0" fontId="4" fillId="0" borderId="0" xfId="0" applyFont="1" applyFill="1">
      <alignment vertical="center"/>
    </xf>
    <xf numFmtId="0" fontId="4" fillId="0" borderId="0" xfId="0" applyFont="1">
      <alignment vertical="center"/>
    </xf>
    <xf numFmtId="0" fontId="29" fillId="0" borderId="0" xfId="0" applyFont="1" applyFill="1" applyBorder="1" applyAlignment="1">
      <alignment vertical="center" wrapText="1"/>
    </xf>
    <xf numFmtId="0" fontId="28" fillId="0" borderId="43" xfId="0" applyFont="1" applyBorder="1">
      <alignment vertical="center"/>
    </xf>
    <xf numFmtId="0" fontId="28" fillId="0" borderId="36" xfId="0" applyFont="1" applyBorder="1">
      <alignment vertical="center"/>
    </xf>
    <xf numFmtId="0" fontId="6" fillId="14" borderId="0" xfId="0" applyFont="1" applyFill="1">
      <alignment vertical="center"/>
    </xf>
    <xf numFmtId="0" fontId="4" fillId="14" borderId="0" xfId="0" applyFont="1" applyFill="1">
      <alignment vertical="center"/>
    </xf>
    <xf numFmtId="0" fontId="4" fillId="14" borderId="0" xfId="0" applyFont="1" applyFill="1" applyAlignment="1">
      <alignment vertical="center"/>
    </xf>
    <xf numFmtId="0" fontId="4" fillId="0" borderId="0" xfId="0" applyFont="1" applyBorder="1">
      <alignment vertical="center"/>
    </xf>
    <xf numFmtId="0" fontId="4" fillId="0" borderId="0" xfId="0" applyFont="1" applyAlignment="1">
      <alignment vertical="center"/>
    </xf>
    <xf numFmtId="0" fontId="4" fillId="0" borderId="179" xfId="0" applyFont="1" applyBorder="1">
      <alignment vertical="center"/>
    </xf>
    <xf numFmtId="0" fontId="4" fillId="0" borderId="93" xfId="0" applyFont="1" applyBorder="1">
      <alignment vertical="center"/>
    </xf>
    <xf numFmtId="0" fontId="4" fillId="0" borderId="180" xfId="0" applyFont="1" applyBorder="1">
      <alignment vertical="center"/>
    </xf>
    <xf numFmtId="0" fontId="4" fillId="0" borderId="173" xfId="0" applyFont="1" applyBorder="1">
      <alignment vertical="center"/>
    </xf>
    <xf numFmtId="0" fontId="4" fillId="0" borderId="181" xfId="0" applyFont="1" applyBorder="1">
      <alignment vertical="center"/>
    </xf>
    <xf numFmtId="0" fontId="4" fillId="0" borderId="182" xfId="0" applyFont="1" applyBorder="1">
      <alignment vertical="center"/>
    </xf>
    <xf numFmtId="0" fontId="4" fillId="0" borderId="9" xfId="0" applyFont="1" applyBorder="1" applyAlignment="1">
      <alignment horizontal="left" vertical="center"/>
    </xf>
    <xf numFmtId="0" fontId="6" fillId="14" borderId="0" xfId="0" applyFont="1" applyFill="1" applyBorder="1">
      <alignment vertical="center"/>
    </xf>
    <xf numFmtId="0" fontId="4" fillId="14" borderId="0" xfId="0" applyFont="1" applyFill="1" applyBorder="1">
      <alignment vertical="center"/>
    </xf>
    <xf numFmtId="0" fontId="4" fillId="0" borderId="0" xfId="0" applyFont="1" applyBorder="1" applyAlignment="1">
      <alignment vertical="center"/>
    </xf>
    <xf numFmtId="0" fontId="21" fillId="0" borderId="1" xfId="0" applyFont="1" applyBorder="1">
      <alignment vertical="center"/>
    </xf>
    <xf numFmtId="0" fontId="21" fillId="0" borderId="1" xfId="0" applyFont="1" applyBorder="1" applyAlignment="1">
      <alignment vertical="center" wrapText="1"/>
    </xf>
    <xf numFmtId="0" fontId="21" fillId="0" borderId="178" xfId="0" applyFont="1" applyBorder="1">
      <alignment vertical="center"/>
    </xf>
    <xf numFmtId="0" fontId="21" fillId="0" borderId="8" xfId="0" applyFont="1" applyBorder="1" applyAlignment="1">
      <alignment horizontal="left" vertical="center"/>
    </xf>
    <xf numFmtId="0" fontId="21" fillId="0" borderId="1" xfId="0" applyFont="1" applyBorder="1" applyAlignment="1">
      <alignment horizontal="left" vertical="center"/>
    </xf>
    <xf numFmtId="0" fontId="21" fillId="0" borderId="3" xfId="0" applyFont="1" applyBorder="1" applyAlignment="1">
      <alignment horizontal="left" vertical="center"/>
    </xf>
    <xf numFmtId="0" fontId="21" fillId="5" borderId="171" xfId="0" applyFont="1" applyFill="1" applyBorder="1" applyAlignment="1">
      <alignment horizontal="left" vertical="center"/>
    </xf>
    <xf numFmtId="0" fontId="21" fillId="5" borderId="171" xfId="0" applyFont="1" applyFill="1" applyBorder="1" applyAlignment="1">
      <alignment vertical="center" wrapText="1"/>
    </xf>
    <xf numFmtId="0" fontId="21" fillId="5" borderId="1" xfId="0" applyFont="1" applyFill="1" applyBorder="1">
      <alignment vertical="center"/>
    </xf>
    <xf numFmtId="0" fontId="21" fillId="5" borderId="1" xfId="0" applyFont="1" applyFill="1" applyBorder="1" applyAlignment="1">
      <alignment vertical="center" wrapText="1"/>
    </xf>
    <xf numFmtId="0" fontId="21" fillId="0" borderId="171" xfId="0" applyFont="1" applyBorder="1" applyAlignment="1">
      <alignment horizontal="left" vertical="center"/>
    </xf>
    <xf numFmtId="0" fontId="21" fillId="0" borderId="27" xfId="0" applyFont="1" applyBorder="1" applyAlignment="1">
      <alignment horizontal="center" vertical="center"/>
    </xf>
    <xf numFmtId="0" fontId="3" fillId="8" borderId="116" xfId="0" applyFont="1" applyFill="1" applyBorder="1" applyAlignment="1">
      <alignment horizontal="center" vertical="center"/>
    </xf>
    <xf numFmtId="0" fontId="6" fillId="0" borderId="0" xfId="0" applyFont="1" applyFill="1" applyAlignment="1">
      <alignment horizontal="left" vertical="top" indent="1"/>
    </xf>
    <xf numFmtId="0" fontId="6" fillId="0" borderId="0" xfId="0" applyFont="1" applyFill="1" applyBorder="1" applyAlignment="1">
      <alignment horizontal="left" indent="1"/>
    </xf>
    <xf numFmtId="201" fontId="9" fillId="0" borderId="11" xfId="2" applyNumberFormat="1" applyFont="1" applyFill="1" applyBorder="1" applyAlignment="1">
      <alignment horizontal="right" vertical="center" shrinkToFit="1"/>
    </xf>
    <xf numFmtId="201" fontId="9" fillId="0" borderId="14" xfId="2" applyNumberFormat="1" applyFont="1" applyFill="1" applyBorder="1" applyAlignment="1">
      <alignment horizontal="right" vertical="center" shrinkToFit="1"/>
    </xf>
    <xf numFmtId="201" fontId="9" fillId="0" borderId="11" xfId="2" applyNumberFormat="1" applyFont="1" applyFill="1" applyBorder="1" applyAlignment="1">
      <alignment horizontal="center" vertical="center" shrinkToFit="1"/>
    </xf>
    <xf numFmtId="201" fontId="9" fillId="0" borderId="14" xfId="2" applyNumberFormat="1" applyFont="1" applyFill="1" applyBorder="1" applyAlignment="1">
      <alignment horizontal="center" vertical="center" shrinkToFit="1"/>
    </xf>
    <xf numFmtId="201" fontId="78" fillId="0" borderId="11" xfId="2" applyNumberFormat="1" applyFont="1" applyFill="1" applyBorder="1" applyAlignment="1">
      <alignment horizontal="right" vertical="center" shrinkToFit="1"/>
    </xf>
    <xf numFmtId="201" fontId="78" fillId="0" borderId="14" xfId="2" applyNumberFormat="1" applyFont="1" applyFill="1" applyBorder="1" applyAlignment="1">
      <alignment horizontal="right" vertical="center" shrinkToFit="1"/>
    </xf>
    <xf numFmtId="0" fontId="81" fillId="0" borderId="0" xfId="14" applyFont="1" applyFill="1" applyAlignment="1">
      <alignment vertical="center"/>
    </xf>
    <xf numFmtId="0" fontId="81" fillId="0" borderId="0" xfId="14" applyFont="1" applyFill="1"/>
    <xf numFmtId="201" fontId="9" fillId="0" borderId="9" xfId="2" applyNumberFormat="1" applyFont="1" applyFill="1" applyBorder="1" applyAlignment="1">
      <alignment horizontal="center" vertical="center" shrinkToFit="1"/>
    </xf>
    <xf numFmtId="201" fontId="78" fillId="0" borderId="9" xfId="2" applyNumberFormat="1" applyFont="1" applyFill="1" applyBorder="1" applyAlignment="1">
      <alignment horizontal="right" vertical="center" shrinkToFit="1"/>
    </xf>
    <xf numFmtId="201" fontId="9" fillId="0" borderId="9" xfId="2" applyNumberFormat="1" applyFont="1" applyFill="1" applyBorder="1" applyAlignment="1">
      <alignment horizontal="right" vertical="center" shrinkToFit="1"/>
    </xf>
    <xf numFmtId="214" fontId="78" fillId="0" borderId="10" xfId="2" applyNumberFormat="1" applyFont="1" applyFill="1" applyBorder="1" applyAlignment="1">
      <alignment horizontal="right" vertical="center" shrinkToFit="1"/>
    </xf>
    <xf numFmtId="215" fontId="78" fillId="0" borderId="51" xfId="0" applyNumberFormat="1" applyFont="1" applyFill="1" applyBorder="1" applyAlignment="1">
      <alignment horizontal="right" vertical="center" shrinkToFit="1"/>
    </xf>
    <xf numFmtId="181" fontId="78" fillId="0" borderId="48" xfId="0" applyNumberFormat="1" applyFont="1" applyFill="1" applyBorder="1" applyAlignment="1">
      <alignment horizontal="right" vertical="center" shrinkToFit="1"/>
    </xf>
    <xf numFmtId="0" fontId="3" fillId="0" borderId="6" xfId="0" applyFont="1" applyFill="1" applyBorder="1">
      <alignment vertical="center"/>
    </xf>
    <xf numFmtId="0" fontId="3" fillId="0" borderId="20" xfId="0" applyFont="1" applyFill="1" applyBorder="1" applyAlignment="1">
      <alignment vertical="center"/>
    </xf>
    <xf numFmtId="183" fontId="9" fillId="0" borderId="6" xfId="0" applyNumberFormat="1" applyFont="1" applyFill="1" applyBorder="1" applyAlignment="1">
      <alignment horizontal="center" vertical="center"/>
    </xf>
    <xf numFmtId="183" fontId="9" fillId="0" borderId="173" xfId="0" applyNumberFormat="1" applyFont="1" applyFill="1" applyBorder="1" applyAlignment="1">
      <alignment horizontal="center" vertical="center"/>
    </xf>
    <xf numFmtId="0" fontId="3" fillId="0" borderId="0" xfId="0" applyFont="1" applyFill="1" applyAlignment="1">
      <alignment horizontal="left" vertical="center" indent="1"/>
    </xf>
    <xf numFmtId="0" fontId="4" fillId="0" borderId="0" xfId="0" applyFont="1" applyFill="1" applyAlignment="1">
      <alignment horizontal="left" vertical="center" indent="1"/>
    </xf>
    <xf numFmtId="0" fontId="28" fillId="0" borderId="12" xfId="0" applyFont="1" applyFill="1" applyBorder="1" applyAlignment="1">
      <alignment horizontal="left" vertical="center"/>
    </xf>
    <xf numFmtId="0" fontId="28" fillId="0" borderId="9" xfId="0" applyFont="1" applyFill="1" applyBorder="1" applyAlignment="1">
      <alignment horizontal="left" vertical="center"/>
    </xf>
    <xf numFmtId="0" fontId="3" fillId="0" borderId="0" xfId="0" applyFont="1" applyFill="1" applyBorder="1" applyAlignment="1">
      <alignment vertical="top"/>
    </xf>
    <xf numFmtId="0" fontId="28" fillId="0" borderId="37" xfId="0" applyFont="1" applyFill="1" applyBorder="1" applyAlignment="1">
      <alignment vertical="center"/>
    </xf>
    <xf numFmtId="0" fontId="28" fillId="0" borderId="42" xfId="0" applyFont="1" applyFill="1" applyBorder="1" applyAlignment="1">
      <alignment vertical="center" wrapText="1"/>
    </xf>
    <xf numFmtId="0" fontId="28" fillId="0" borderId="43" xfId="0" applyFont="1" applyFill="1" applyBorder="1" applyAlignment="1">
      <alignment vertical="center" wrapText="1"/>
    </xf>
    <xf numFmtId="0" fontId="3" fillId="0" borderId="39" xfId="0" applyFont="1" applyFill="1" applyBorder="1" applyAlignment="1">
      <alignment vertical="top"/>
    </xf>
    <xf numFmtId="0" fontId="29" fillId="0" borderId="40" xfId="0" applyFont="1" applyFill="1" applyBorder="1" applyAlignment="1">
      <alignment vertical="top" wrapText="1"/>
    </xf>
    <xf numFmtId="0" fontId="67" fillId="0" borderId="0" xfId="0" applyFont="1" applyFill="1" applyBorder="1" applyAlignment="1">
      <alignment horizontal="left" vertical="center"/>
    </xf>
    <xf numFmtId="0" fontId="79" fillId="0" borderId="0" xfId="0" applyFont="1" applyFill="1" applyBorder="1" applyAlignment="1">
      <alignment vertical="center"/>
    </xf>
    <xf numFmtId="0" fontId="79" fillId="0" borderId="105" xfId="0" applyFont="1" applyFill="1" applyBorder="1" applyAlignment="1">
      <alignment vertical="center"/>
    </xf>
    <xf numFmtId="0" fontId="79" fillId="0" borderId="0" xfId="0" applyFont="1" applyFill="1" applyAlignment="1">
      <alignment vertical="center"/>
    </xf>
    <xf numFmtId="0" fontId="54" fillId="2" borderId="1" xfId="0" applyFont="1" applyFill="1" applyBorder="1" applyAlignment="1">
      <alignment horizontal="center" vertical="center" shrinkToFit="1"/>
    </xf>
    <xf numFmtId="0" fontId="5" fillId="0" borderId="0" xfId="0" applyFont="1" applyFill="1" applyBorder="1" applyAlignment="1">
      <alignment vertical="center"/>
    </xf>
    <xf numFmtId="0" fontId="5" fillId="0" borderId="0" xfId="0" applyFont="1" applyFill="1" applyAlignment="1">
      <alignment vertical="top"/>
    </xf>
    <xf numFmtId="0" fontId="5" fillId="0" borderId="0" xfId="0" applyFont="1" applyFill="1" applyBorder="1" applyAlignment="1">
      <alignment vertical="top"/>
    </xf>
    <xf numFmtId="0" fontId="29" fillId="0" borderId="0" xfId="0" applyFont="1" applyFill="1" applyBorder="1" applyAlignment="1">
      <alignment horizontal="center" vertical="center"/>
    </xf>
    <xf numFmtId="0" fontId="5" fillId="0" borderId="36" xfId="0" applyFont="1" applyFill="1" applyBorder="1" applyAlignment="1">
      <alignment vertical="center" wrapText="1"/>
    </xf>
    <xf numFmtId="0" fontId="21" fillId="2" borderId="1" xfId="0" applyFont="1" applyFill="1" applyBorder="1" applyAlignment="1">
      <alignment horizontal="center" vertical="center" textRotation="255" shrinkToFit="1"/>
    </xf>
    <xf numFmtId="0" fontId="12" fillId="0" borderId="171" xfId="0" applyFont="1" applyFill="1" applyBorder="1" applyAlignment="1">
      <alignment vertical="center" wrapText="1"/>
    </xf>
    <xf numFmtId="0" fontId="3" fillId="0" borderId="171" xfId="0" applyFont="1" applyFill="1" applyBorder="1" applyAlignment="1">
      <alignment vertical="center"/>
    </xf>
    <xf numFmtId="0" fontId="3" fillId="9" borderId="171" xfId="0" applyFont="1" applyFill="1" applyBorder="1" applyAlignment="1">
      <alignment vertical="center"/>
    </xf>
    <xf numFmtId="0" fontId="3" fillId="9" borderId="173" xfId="0" applyFont="1" applyFill="1" applyBorder="1" applyAlignment="1">
      <alignment horizontal="center" vertical="center"/>
    </xf>
    <xf numFmtId="0" fontId="29" fillId="0" borderId="41" xfId="0" applyFont="1" applyFill="1" applyBorder="1" applyAlignment="1">
      <alignment vertical="top" wrapText="1"/>
    </xf>
    <xf numFmtId="0" fontId="21" fillId="0" borderId="0" xfId="0" applyFont="1" applyFill="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50" fillId="0" borderId="0" xfId="5" applyFont="1">
      <alignment vertical="center"/>
    </xf>
    <xf numFmtId="0" fontId="82" fillId="0" borderId="0" xfId="0" applyFont="1">
      <alignment vertical="center"/>
    </xf>
    <xf numFmtId="0" fontId="83" fillId="11" borderId="58" xfId="5" applyFont="1" applyFill="1" applyBorder="1" applyAlignment="1">
      <alignment horizontal="center" vertical="center"/>
    </xf>
    <xf numFmtId="0" fontId="82" fillId="0" borderId="58" xfId="0" applyFont="1" applyBorder="1">
      <alignment vertical="center"/>
    </xf>
    <xf numFmtId="0" fontId="82" fillId="0" borderId="68" xfId="0" applyFont="1" applyBorder="1">
      <alignment vertical="center"/>
    </xf>
    <xf numFmtId="0" fontId="82" fillId="0" borderId="2" xfId="0" applyFont="1" applyBorder="1">
      <alignment vertical="center"/>
    </xf>
    <xf numFmtId="0" fontId="83" fillId="0" borderId="59" xfId="5" applyFont="1" applyBorder="1">
      <alignment vertical="center"/>
    </xf>
    <xf numFmtId="0" fontId="82" fillId="0" borderId="3" xfId="0" applyFont="1" applyBorder="1">
      <alignment vertical="center"/>
    </xf>
    <xf numFmtId="0" fontId="82" fillId="0" borderId="5" xfId="0" applyFont="1" applyBorder="1">
      <alignment vertical="center"/>
    </xf>
    <xf numFmtId="0" fontId="82" fillId="0" borderId="59" xfId="0" applyFont="1" applyBorder="1">
      <alignment vertical="center"/>
    </xf>
    <xf numFmtId="0" fontId="82" fillId="0" borderId="0" xfId="0" applyFont="1" applyFill="1" applyAlignment="1">
      <alignment vertical="center"/>
    </xf>
    <xf numFmtId="0" fontId="82" fillId="0" borderId="0" xfId="0" applyFont="1" applyBorder="1">
      <alignment vertical="center"/>
    </xf>
    <xf numFmtId="0" fontId="82" fillId="0" borderId="0" xfId="0" applyFont="1" applyAlignment="1">
      <alignment vertical="center"/>
    </xf>
    <xf numFmtId="0" fontId="82" fillId="0" borderId="61" xfId="0" applyFont="1" applyBorder="1">
      <alignment vertical="center"/>
    </xf>
    <xf numFmtId="0" fontId="82" fillId="0" borderId="175" xfId="0" applyFont="1" applyBorder="1">
      <alignment vertical="center"/>
    </xf>
    <xf numFmtId="0" fontId="82" fillId="0" borderId="101" xfId="0" applyFont="1" applyBorder="1">
      <alignment vertical="center"/>
    </xf>
    <xf numFmtId="0" fontId="82" fillId="0" borderId="69" xfId="0" applyFont="1" applyBorder="1">
      <alignment vertical="center"/>
    </xf>
    <xf numFmtId="0" fontId="82" fillId="0" borderId="0" xfId="0" applyFont="1" applyFill="1" applyBorder="1" applyAlignment="1">
      <alignment horizontal="center" vertical="center"/>
    </xf>
    <xf numFmtId="0" fontId="83" fillId="0" borderId="0" xfId="5" applyFont="1" applyBorder="1">
      <alignment vertical="center"/>
    </xf>
    <xf numFmtId="0" fontId="82" fillId="0" borderId="57" xfId="0" applyFont="1" applyBorder="1">
      <alignment vertical="center"/>
    </xf>
    <xf numFmtId="0" fontId="82" fillId="0" borderId="12" xfId="0" applyFont="1" applyFill="1" applyBorder="1" applyAlignment="1">
      <alignment horizontal="center" vertical="center"/>
    </xf>
    <xf numFmtId="0" fontId="82" fillId="0" borderId="12" xfId="0" applyFont="1" applyFill="1" applyBorder="1" applyAlignment="1">
      <alignment vertical="center" shrinkToFit="1"/>
    </xf>
    <xf numFmtId="0" fontId="82" fillId="0" borderId="0" xfId="0" applyFont="1" applyFill="1" applyBorder="1" applyAlignment="1">
      <alignment vertical="center" shrinkToFit="1"/>
    </xf>
    <xf numFmtId="0" fontId="82" fillId="0" borderId="101" xfId="0" applyFont="1" applyBorder="1" applyAlignment="1">
      <alignment vertical="center" shrinkToFit="1"/>
    </xf>
    <xf numFmtId="0" fontId="82" fillId="0" borderId="69" xfId="0" applyFont="1" applyBorder="1" applyAlignment="1">
      <alignment vertical="center" shrinkToFit="1"/>
    </xf>
    <xf numFmtId="0" fontId="84" fillId="13" borderId="0" xfId="5" applyFont="1" applyFill="1">
      <alignment vertical="center"/>
    </xf>
    <xf numFmtId="0" fontId="84" fillId="13" borderId="0" xfId="0" applyFont="1" applyFill="1">
      <alignment vertical="center"/>
    </xf>
    <xf numFmtId="0" fontId="83" fillId="0" borderId="0" xfId="5" applyFont="1">
      <alignment vertical="center"/>
    </xf>
    <xf numFmtId="0" fontId="82" fillId="0" borderId="12" xfId="0" applyFont="1" applyBorder="1">
      <alignment vertical="center"/>
    </xf>
    <xf numFmtId="0" fontId="82" fillId="0" borderId="10" xfId="0" applyFont="1" applyBorder="1">
      <alignment vertical="center"/>
    </xf>
    <xf numFmtId="0" fontId="83" fillId="0" borderId="6" xfId="0" applyFont="1" applyBorder="1" applyAlignment="1">
      <alignment vertical="center" wrapText="1"/>
    </xf>
    <xf numFmtId="0" fontId="83" fillId="0" borderId="99" xfId="0" applyFont="1" applyBorder="1">
      <alignment vertical="center"/>
    </xf>
    <xf numFmtId="0" fontId="82" fillId="0" borderId="177" xfId="0" applyFont="1" applyBorder="1">
      <alignment vertical="center"/>
    </xf>
    <xf numFmtId="0" fontId="82" fillId="0" borderId="9" xfId="0" applyFont="1" applyBorder="1">
      <alignment vertical="center"/>
    </xf>
    <xf numFmtId="0" fontId="82" fillId="11" borderId="173" xfId="0" applyFont="1" applyFill="1" applyBorder="1" applyAlignment="1">
      <alignment vertical="center" wrapText="1" shrinkToFit="1"/>
    </xf>
    <xf numFmtId="0" fontId="82" fillId="11" borderId="172" xfId="0" applyFont="1" applyFill="1" applyBorder="1" applyAlignment="1">
      <alignment vertical="center" wrapText="1"/>
    </xf>
    <xf numFmtId="0" fontId="83" fillId="0" borderId="61" xfId="5" applyFont="1" applyBorder="1">
      <alignment vertical="center"/>
    </xf>
    <xf numFmtId="0" fontId="83" fillId="0" borderId="60" xfId="5" applyFont="1" applyBorder="1">
      <alignment vertical="center"/>
    </xf>
    <xf numFmtId="0" fontId="83" fillId="0" borderId="59" xfId="5" applyFont="1" applyBorder="1" applyAlignment="1">
      <alignment vertical="center" shrinkToFit="1"/>
    </xf>
    <xf numFmtId="0" fontId="83" fillId="11" borderId="176" xfId="5" applyFont="1" applyFill="1" applyBorder="1" applyAlignment="1">
      <alignment horizontal="center" vertical="center"/>
    </xf>
    <xf numFmtId="0" fontId="83" fillId="0" borderId="102" xfId="5" applyFont="1" applyBorder="1" applyAlignment="1">
      <alignment vertical="center" shrinkToFit="1"/>
    </xf>
    <xf numFmtId="0" fontId="82" fillId="0" borderId="12" xfId="0" applyFont="1" applyBorder="1" applyAlignment="1">
      <alignment horizontal="left" vertical="center" indent="1"/>
    </xf>
    <xf numFmtId="0" fontId="82" fillId="0" borderId="0" xfId="0" applyFont="1" applyBorder="1" applyAlignment="1">
      <alignment horizontal="left" vertical="center" indent="1"/>
    </xf>
    <xf numFmtId="0" fontId="82" fillId="0" borderId="9" xfId="0" applyFont="1" applyBorder="1" applyAlignment="1">
      <alignment horizontal="left" vertical="center" indent="1"/>
    </xf>
    <xf numFmtId="0" fontId="82" fillId="0" borderId="0" xfId="0" applyFont="1" applyBorder="1" applyAlignment="1">
      <alignment horizontal="left" vertical="center" indent="2"/>
    </xf>
    <xf numFmtId="0" fontId="82" fillId="0" borderId="9" xfId="0" applyFont="1" applyBorder="1" applyAlignment="1">
      <alignment horizontal="left" vertical="center" indent="2"/>
    </xf>
    <xf numFmtId="0" fontId="82" fillId="11" borderId="1" xfId="0" applyFont="1" applyFill="1" applyBorder="1" applyAlignment="1">
      <alignment vertical="center" wrapText="1"/>
    </xf>
    <xf numFmtId="0" fontId="82" fillId="11" borderId="16" xfId="0" applyFont="1" applyFill="1" applyBorder="1" applyAlignment="1">
      <alignment vertical="center" wrapText="1"/>
    </xf>
    <xf numFmtId="0" fontId="82" fillId="11" borderId="171" xfId="0" applyFont="1" applyFill="1" applyBorder="1" applyAlignment="1">
      <alignment horizontal="center" vertical="center" wrapText="1"/>
    </xf>
    <xf numFmtId="0" fontId="82" fillId="11" borderId="1" xfId="0" applyFont="1" applyFill="1" applyBorder="1" applyAlignment="1">
      <alignment horizontal="center" vertical="center" wrapText="1"/>
    </xf>
    <xf numFmtId="0" fontId="82" fillId="11" borderId="171" xfId="0" applyFont="1" applyFill="1" applyBorder="1" applyAlignment="1">
      <alignment vertical="center" wrapText="1"/>
    </xf>
    <xf numFmtId="0" fontId="83" fillId="11" borderId="186" xfId="5" applyFont="1" applyFill="1" applyBorder="1" applyAlignment="1">
      <alignment horizontal="center" vertical="center"/>
    </xf>
    <xf numFmtId="0" fontId="83" fillId="0" borderId="187" xfId="5" applyFont="1" applyBorder="1">
      <alignment vertical="center"/>
    </xf>
    <xf numFmtId="0" fontId="82" fillId="0" borderId="188" xfId="0" applyFont="1" applyBorder="1">
      <alignment vertical="center"/>
    </xf>
    <xf numFmtId="0" fontId="82" fillId="0" borderId="189" xfId="0" applyFont="1" applyBorder="1">
      <alignment vertical="center"/>
    </xf>
    <xf numFmtId="0" fontId="21" fillId="0" borderId="191" xfId="0" applyFont="1" applyFill="1" applyBorder="1" applyAlignment="1">
      <alignment vertical="center" wrapText="1"/>
    </xf>
    <xf numFmtId="0" fontId="82" fillId="15" borderId="6" xfId="0" applyFont="1" applyFill="1" applyBorder="1">
      <alignment vertical="center"/>
    </xf>
    <xf numFmtId="0" fontId="82" fillId="15" borderId="177" xfId="0" applyFont="1" applyFill="1" applyBorder="1">
      <alignment vertical="center"/>
    </xf>
    <xf numFmtId="0" fontId="83" fillId="0" borderId="193" xfId="5" applyFont="1" applyBorder="1">
      <alignment vertical="center"/>
    </xf>
    <xf numFmtId="0" fontId="82" fillId="0" borderId="194" xfId="0" applyFont="1" applyBorder="1">
      <alignment vertical="center"/>
    </xf>
    <xf numFmtId="0" fontId="82" fillId="15" borderId="195" xfId="0" applyFont="1" applyFill="1" applyBorder="1">
      <alignment vertical="center"/>
    </xf>
    <xf numFmtId="0" fontId="82" fillId="15" borderId="192" xfId="0" applyFont="1" applyFill="1" applyBorder="1">
      <alignment vertical="center"/>
    </xf>
    <xf numFmtId="0" fontId="82" fillId="15" borderId="100" xfId="0" applyFont="1" applyFill="1" applyBorder="1">
      <alignment vertical="center"/>
    </xf>
    <xf numFmtId="0" fontId="82" fillId="15" borderId="0" xfId="0" applyFont="1" applyFill="1">
      <alignment vertical="center"/>
    </xf>
    <xf numFmtId="0" fontId="86" fillId="15" borderId="10" xfId="0" applyFont="1" applyFill="1" applyBorder="1">
      <alignment vertical="center"/>
    </xf>
    <xf numFmtId="0" fontId="87" fillId="0" borderId="12" xfId="0" applyFont="1" applyBorder="1" applyAlignment="1">
      <alignment horizontal="left" vertical="center" indent="2"/>
    </xf>
    <xf numFmtId="0" fontId="87" fillId="0" borderId="0" xfId="0" applyFont="1" applyBorder="1" applyAlignment="1">
      <alignment horizontal="left" vertical="center" indent="2"/>
    </xf>
    <xf numFmtId="0" fontId="87" fillId="0" borderId="9" xfId="0" applyFont="1" applyBorder="1" applyAlignment="1">
      <alignment horizontal="left" vertical="center" indent="2"/>
    </xf>
    <xf numFmtId="0" fontId="82" fillId="0" borderId="12" xfId="0" applyFont="1" applyBorder="1" applyAlignment="1">
      <alignment horizontal="left" vertical="center" indent="2"/>
    </xf>
    <xf numFmtId="0" fontId="82" fillId="0" borderId="5" xfId="0" applyFont="1" applyBorder="1" applyAlignment="1">
      <alignment horizontal="left" vertical="center" indent="2"/>
    </xf>
    <xf numFmtId="0" fontId="82" fillId="0" borderId="13" xfId="0" applyFont="1" applyBorder="1" applyAlignment="1">
      <alignment horizontal="left" vertical="center" indent="1"/>
    </xf>
    <xf numFmtId="0" fontId="82" fillId="0" borderId="14" xfId="0" applyFont="1" applyBorder="1" applyAlignment="1">
      <alignment horizontal="left" vertical="center" indent="1"/>
    </xf>
    <xf numFmtId="0" fontId="6" fillId="2" borderId="1" xfId="0" applyFont="1" applyFill="1" applyBorder="1" applyAlignment="1">
      <alignment horizontal="center" vertical="center"/>
    </xf>
    <xf numFmtId="0" fontId="8" fillId="14" borderId="0" xfId="0" applyFont="1" applyFill="1">
      <alignment vertical="center"/>
    </xf>
    <xf numFmtId="0" fontId="6" fillId="0" borderId="0" xfId="0" applyFont="1" applyFill="1" applyBorder="1" applyAlignment="1">
      <alignment horizontal="center" vertical="center" shrinkToFit="1"/>
    </xf>
    <xf numFmtId="0" fontId="24" fillId="0" borderId="0" xfId="0" applyFont="1" applyFill="1" applyAlignment="1">
      <alignment horizontal="left" vertical="top" indent="1"/>
    </xf>
    <xf numFmtId="0" fontId="4" fillId="0" borderId="0" xfId="11" applyFont="1" applyFill="1">
      <alignment vertical="center"/>
    </xf>
    <xf numFmtId="222" fontId="4" fillId="9" borderId="8" xfId="2" applyNumberFormat="1" applyFont="1" applyFill="1" applyBorder="1" applyAlignment="1">
      <alignment horizontal="right" vertical="center" shrinkToFit="1"/>
    </xf>
    <xf numFmtId="38" fontId="4" fillId="9" borderId="31" xfId="2" applyFont="1" applyFill="1" applyBorder="1" applyAlignment="1">
      <alignment horizontal="right" vertical="center" shrinkToFit="1"/>
    </xf>
    <xf numFmtId="0" fontId="3" fillId="2" borderId="112" xfId="13" applyFont="1" applyFill="1" applyBorder="1" applyAlignment="1">
      <alignment horizontal="center" vertical="center" wrapText="1"/>
    </xf>
    <xf numFmtId="0" fontId="3" fillId="2" borderId="110" xfId="13" applyFont="1" applyFill="1" applyBorder="1" applyAlignment="1">
      <alignment horizontal="center" vertical="center" wrapText="1"/>
    </xf>
    <xf numFmtId="0" fontId="3" fillId="2" borderId="113" xfId="13" applyFont="1" applyFill="1" applyBorder="1" applyAlignment="1">
      <alignment horizontal="center" vertical="center" wrapText="1"/>
    </xf>
    <xf numFmtId="0" fontId="6" fillId="0" borderId="0" xfId="6" applyFont="1" applyFill="1" applyBorder="1" applyAlignment="1">
      <alignment horizontal="left" vertical="top"/>
    </xf>
    <xf numFmtId="0" fontId="4" fillId="9" borderId="4" xfId="0" applyFont="1" applyFill="1" applyBorder="1" applyAlignment="1">
      <alignment vertical="center" shrinkToFit="1"/>
    </xf>
    <xf numFmtId="0" fontId="29" fillId="0" borderId="0" xfId="0" applyFont="1" applyFill="1" applyBorder="1" applyAlignment="1">
      <alignment vertical="center"/>
    </xf>
    <xf numFmtId="0" fontId="4" fillId="0" borderId="20" xfId="0" applyFont="1" applyFill="1" applyBorder="1">
      <alignment vertical="center"/>
    </xf>
    <xf numFmtId="183" fontId="78" fillId="0" borderId="15" xfId="0" applyNumberFormat="1" applyFont="1" applyFill="1" applyBorder="1" applyAlignment="1">
      <alignment horizontal="center" vertical="center"/>
    </xf>
    <xf numFmtId="0" fontId="4" fillId="0" borderId="23" xfId="0" applyFont="1" applyFill="1" applyBorder="1">
      <alignment vertical="center"/>
    </xf>
    <xf numFmtId="0" fontId="56" fillId="0" borderId="0" xfId="5" applyFont="1">
      <alignment vertical="center"/>
    </xf>
    <xf numFmtId="0" fontId="56" fillId="0" borderId="1" xfId="5" applyFont="1" applyBorder="1" applyAlignment="1">
      <alignment vertical="center" wrapText="1"/>
    </xf>
    <xf numFmtId="0" fontId="50" fillId="6" borderId="1" xfId="5" applyFont="1" applyFill="1" applyBorder="1" applyAlignment="1">
      <alignment horizontal="center" vertical="center" wrapText="1"/>
    </xf>
    <xf numFmtId="0" fontId="88" fillId="0" borderId="0" xfId="5" applyFont="1" applyAlignment="1">
      <alignment horizontal="left" vertical="center"/>
    </xf>
    <xf numFmtId="0" fontId="50" fillId="0" borderId="1" xfId="5" applyFont="1" applyBorder="1" applyAlignment="1">
      <alignment vertical="center" wrapText="1"/>
    </xf>
    <xf numFmtId="0" fontId="56" fillId="6" borderId="1" xfId="5" applyFont="1" applyFill="1" applyBorder="1" applyAlignment="1">
      <alignment horizontal="center" vertical="center"/>
    </xf>
    <xf numFmtId="0" fontId="56" fillId="0" borderId="0" xfId="5" applyFont="1" applyAlignment="1">
      <alignment vertical="center" wrapText="1"/>
    </xf>
    <xf numFmtId="0" fontId="56" fillId="0" borderId="0" xfId="5" applyFont="1" applyAlignment="1">
      <alignment horizontal="center" vertical="center"/>
    </xf>
    <xf numFmtId="0" fontId="50" fillId="0" borderId="1" xfId="5" applyFont="1" applyBorder="1" applyAlignment="1">
      <alignment horizontal="center" vertical="center" wrapText="1"/>
    </xf>
    <xf numFmtId="0" fontId="50" fillId="6" borderId="1" xfId="5" applyFont="1" applyFill="1" applyBorder="1" applyAlignment="1">
      <alignment horizontal="center" vertical="center"/>
    </xf>
    <xf numFmtId="0" fontId="50" fillId="0" borderId="1" xfId="5" applyFont="1" applyBorder="1" applyAlignment="1">
      <alignment vertical="top" wrapText="1"/>
    </xf>
    <xf numFmtId="0" fontId="50" fillId="0" borderId="2" xfId="5" applyFont="1" applyBorder="1" applyAlignment="1">
      <alignment vertical="center" wrapText="1"/>
    </xf>
    <xf numFmtId="0" fontId="50" fillId="0" borderId="1" xfId="5" applyFont="1" applyBorder="1" applyAlignment="1">
      <alignment horizontal="left" vertical="top" wrapText="1"/>
    </xf>
    <xf numFmtId="0" fontId="50" fillId="0" borderId="3" xfId="5" applyFont="1" applyBorder="1" applyAlignment="1">
      <alignment horizontal="left" vertical="center" wrapText="1"/>
    </xf>
    <xf numFmtId="0" fontId="50" fillId="0" borderId="0" xfId="5" applyFont="1" applyAlignment="1">
      <alignment horizontal="left" vertical="center" indent="1"/>
    </xf>
    <xf numFmtId="0" fontId="50" fillId="0" borderId="0" xfId="5" applyFont="1" applyAlignment="1">
      <alignment vertical="center" wrapText="1"/>
    </xf>
    <xf numFmtId="0" fontId="50" fillId="0" borderId="0" xfId="5" applyFont="1" applyAlignment="1">
      <alignment horizontal="center" vertical="center"/>
    </xf>
    <xf numFmtId="0" fontId="50" fillId="0" borderId="1" xfId="5" applyFont="1" applyBorder="1" applyAlignment="1">
      <alignment vertical="center" shrinkToFit="1"/>
    </xf>
    <xf numFmtId="0" fontId="50" fillId="0" borderId="2" xfId="5" applyFont="1" applyBorder="1" applyAlignment="1">
      <alignment vertical="top" wrapText="1" shrinkToFit="1"/>
    </xf>
    <xf numFmtId="0" fontId="50" fillId="0" borderId="1" xfId="5" applyFont="1" applyBorder="1" applyAlignment="1">
      <alignment horizontal="left" vertical="center" wrapText="1"/>
    </xf>
    <xf numFmtId="0" fontId="50" fillId="0" borderId="4" xfId="5" applyFont="1" applyBorder="1" applyAlignment="1">
      <alignment horizontal="left" vertical="center" wrapText="1"/>
    </xf>
    <xf numFmtId="0" fontId="50" fillId="0" borderId="2" xfId="5" applyFont="1" applyBorder="1" applyAlignment="1">
      <alignment horizontal="left" vertical="top" wrapText="1"/>
    </xf>
    <xf numFmtId="0" fontId="56" fillId="0" borderId="0" xfId="5" applyFont="1" applyBorder="1" applyAlignment="1">
      <alignment horizontal="center" vertical="center"/>
    </xf>
    <xf numFmtId="0" fontId="56" fillId="0" borderId="0" xfId="5" applyFont="1" applyAlignment="1">
      <alignment horizontal="left" vertical="center" wrapText="1"/>
    </xf>
    <xf numFmtId="0" fontId="50" fillId="0" borderId="3" xfId="5" applyFont="1" applyBorder="1" applyAlignment="1">
      <alignment vertical="center" wrapText="1"/>
    </xf>
    <xf numFmtId="0" fontId="56" fillId="0" borderId="2" xfId="5" applyFont="1" applyBorder="1" applyAlignment="1">
      <alignment horizontal="left" vertical="top" wrapText="1"/>
    </xf>
    <xf numFmtId="0" fontId="56" fillId="0" borderId="0" xfId="5" applyFont="1" applyAlignment="1">
      <alignment horizontal="left" vertical="center" indent="1"/>
    </xf>
    <xf numFmtId="0" fontId="50" fillId="0" borderId="16" xfId="5" applyFont="1" applyBorder="1" applyAlignment="1">
      <alignment horizontal="center" vertical="center" wrapText="1"/>
    </xf>
    <xf numFmtId="0" fontId="50" fillId="0" borderId="5" xfId="5" applyFont="1" applyBorder="1" applyAlignment="1">
      <alignment horizontal="center" vertical="center" wrapText="1"/>
    </xf>
    <xf numFmtId="0" fontId="50" fillId="0" borderId="2" xfId="5" applyFont="1" applyBorder="1" applyAlignment="1">
      <alignment vertical="top" wrapText="1"/>
    </xf>
    <xf numFmtId="0" fontId="24" fillId="0" borderId="0" xfId="8" applyFont="1" applyFill="1" applyBorder="1" applyAlignment="1" applyProtection="1">
      <alignment vertical="center"/>
      <protection locked="0"/>
    </xf>
    <xf numFmtId="0" fontId="91" fillId="9" borderId="1" xfId="0" applyFont="1" applyFill="1" applyBorder="1" applyAlignment="1">
      <alignment vertical="center"/>
    </xf>
    <xf numFmtId="0" fontId="4" fillId="9" borderId="16" xfId="0" applyFont="1" applyFill="1" applyBorder="1" applyAlignment="1">
      <alignment horizontal="right" vertical="center" shrinkToFit="1"/>
    </xf>
    <xf numFmtId="0" fontId="61" fillId="0" borderId="0" xfId="5" applyFont="1" applyAlignment="1">
      <alignment vertical="center"/>
    </xf>
    <xf numFmtId="0" fontId="61" fillId="0" borderId="0" xfId="5" applyFont="1">
      <alignment vertical="center"/>
    </xf>
    <xf numFmtId="0" fontId="75" fillId="0" borderId="58" xfId="0" applyFont="1" applyBorder="1" applyAlignment="1">
      <alignment vertical="center" wrapText="1"/>
    </xf>
    <xf numFmtId="0" fontId="75" fillId="0" borderId="59" xfId="0" applyFont="1" applyBorder="1" applyAlignment="1">
      <alignment vertical="center" wrapText="1"/>
    </xf>
    <xf numFmtId="0" fontId="75" fillId="0" borderId="57" xfId="0" applyFont="1" applyBorder="1" applyAlignment="1">
      <alignment vertical="center" wrapText="1"/>
    </xf>
    <xf numFmtId="0" fontId="4" fillId="0" borderId="0" xfId="0" applyFont="1">
      <alignment vertical="center"/>
    </xf>
    <xf numFmtId="0" fontId="3" fillId="2" borderId="1" xfId="0" applyFont="1" applyFill="1" applyBorder="1" applyAlignment="1">
      <alignment horizontal="center" vertical="center"/>
    </xf>
    <xf numFmtId="0" fontId="4" fillId="8" borderId="3" xfId="0" applyFont="1" applyFill="1" applyBorder="1" applyAlignment="1">
      <alignment horizontal="center" vertical="center"/>
    </xf>
    <xf numFmtId="181" fontId="78" fillId="8" borderId="49" xfId="2" applyNumberFormat="1" applyFont="1" applyFill="1" applyBorder="1" applyAlignment="1">
      <alignment horizontal="right" vertical="center" shrinkToFit="1"/>
    </xf>
    <xf numFmtId="201" fontId="9" fillId="0" borderId="14" xfId="2" applyNumberFormat="1" applyFont="1" applyFill="1" applyBorder="1" applyAlignment="1">
      <alignment horizontal="left" vertical="center" shrinkToFit="1"/>
    </xf>
    <xf numFmtId="0" fontId="6" fillId="8" borderId="1" xfId="0" applyFont="1" applyFill="1" applyBorder="1" applyAlignment="1">
      <alignment horizontal="center" vertical="center"/>
    </xf>
    <xf numFmtId="184" fontId="6" fillId="8" borderId="1" xfId="0" applyNumberFormat="1" applyFont="1" applyFill="1" applyBorder="1" applyAlignment="1">
      <alignment horizontal="center" vertical="center"/>
    </xf>
    <xf numFmtId="184" fontId="6" fillId="8" borderId="0" xfId="0" applyNumberFormat="1" applyFont="1" applyFill="1" applyBorder="1" applyAlignment="1">
      <alignment horizontal="left" vertical="center"/>
    </xf>
    <xf numFmtId="202" fontId="4" fillId="8" borderId="1" xfId="6" applyNumberFormat="1" applyFont="1" applyFill="1" applyBorder="1" applyAlignment="1" applyProtection="1">
      <alignment horizontal="center" vertical="center" wrapText="1"/>
    </xf>
    <xf numFmtId="0" fontId="4" fillId="8" borderId="13" xfId="6" applyFont="1" applyFill="1" applyBorder="1" applyAlignment="1" applyProtection="1">
      <alignment horizontal="right" vertical="center"/>
    </xf>
    <xf numFmtId="0" fontId="6" fillId="0" borderId="0" xfId="6" applyFont="1" applyFill="1" applyBorder="1" applyAlignment="1" applyProtection="1"/>
    <xf numFmtId="0" fontId="4" fillId="0" borderId="0" xfId="6" applyFont="1" applyFill="1" applyProtection="1">
      <alignment vertical="center"/>
    </xf>
    <xf numFmtId="0" fontId="4" fillId="0" borderId="0" xfId="6" applyFont="1" applyFill="1" applyBorder="1" applyAlignment="1" applyProtection="1"/>
    <xf numFmtId="0" fontId="4" fillId="0" borderId="0" xfId="6" applyFont="1" applyFill="1" applyAlignment="1" applyProtection="1">
      <alignment horizontal="left" vertical="center"/>
    </xf>
    <xf numFmtId="0" fontId="27" fillId="0" borderId="0" xfId="6" applyFont="1" applyFill="1" applyBorder="1" applyAlignment="1" applyProtection="1">
      <alignment horizontal="center" vertical="center"/>
    </xf>
    <xf numFmtId="0" fontId="27" fillId="0" borderId="0" xfId="6" applyFont="1" applyFill="1" applyBorder="1" applyAlignment="1" applyProtection="1">
      <alignment horizontal="right" vertical="center"/>
    </xf>
    <xf numFmtId="0" fontId="27" fillId="0" borderId="0" xfId="6" applyFont="1" applyFill="1" applyBorder="1" applyAlignment="1" applyProtection="1">
      <alignment horizontal="left" vertical="center"/>
    </xf>
    <xf numFmtId="0" fontId="28" fillId="0" borderId="0" xfId="6" applyFont="1" applyFill="1" applyProtection="1">
      <alignment vertical="center"/>
    </xf>
    <xf numFmtId="0" fontId="90" fillId="0" borderId="0" xfId="6" applyFont="1" applyFill="1" applyBorder="1" applyAlignment="1" applyProtection="1">
      <alignment horizontal="center" vertical="center"/>
    </xf>
    <xf numFmtId="0" fontId="4" fillId="0" borderId="0" xfId="6" applyFont="1" applyFill="1" applyAlignment="1" applyProtection="1">
      <alignment vertical="center"/>
    </xf>
    <xf numFmtId="0" fontId="3" fillId="2" borderId="108" xfId="6" applyFont="1" applyFill="1" applyBorder="1" applyAlignment="1" applyProtection="1">
      <alignment horizontal="center" vertical="center" shrinkToFit="1"/>
    </xf>
    <xf numFmtId="0" fontId="4" fillId="0" borderId="0" xfId="6" applyFont="1" applyFill="1" applyAlignment="1" applyProtection="1">
      <alignment horizontal="center" vertical="center"/>
    </xf>
    <xf numFmtId="0" fontId="4" fillId="0" borderId="114" xfId="6" applyFont="1" applyFill="1" applyBorder="1" applyAlignment="1" applyProtection="1">
      <alignment horizontal="center" vertical="center"/>
    </xf>
    <xf numFmtId="0" fontId="4" fillId="0" borderId="0" xfId="6" applyFont="1" applyFill="1" applyBorder="1" applyAlignment="1" applyProtection="1">
      <alignment horizontal="center" vertical="center"/>
    </xf>
    <xf numFmtId="189" fontId="4" fillId="9" borderId="115" xfId="6" applyNumberFormat="1" applyFont="1" applyFill="1" applyBorder="1" applyAlignment="1" applyProtection="1">
      <alignment horizontal="center" vertical="center" wrapText="1"/>
    </xf>
    <xf numFmtId="195" fontId="4" fillId="9" borderId="115" xfId="6" applyNumberFormat="1" applyFont="1" applyFill="1" applyBorder="1" applyAlignment="1" applyProtection="1">
      <alignment horizontal="center" vertical="center" shrinkToFit="1"/>
    </xf>
    <xf numFmtId="0" fontId="4" fillId="9" borderId="0" xfId="6" applyFont="1" applyFill="1" applyProtection="1">
      <alignment vertical="center"/>
    </xf>
    <xf numFmtId="194" fontId="4" fillId="9" borderId="108" xfId="6" applyNumberFormat="1" applyFont="1" applyFill="1" applyBorder="1" applyAlignment="1" applyProtection="1">
      <alignment horizontal="center" vertical="center" wrapText="1"/>
    </xf>
    <xf numFmtId="196" fontId="62" fillId="9" borderId="115" xfId="6" applyNumberFormat="1" applyFont="1" applyFill="1" applyBorder="1" applyAlignment="1" applyProtection="1">
      <alignment horizontal="center" vertical="center"/>
    </xf>
    <xf numFmtId="193" fontId="4" fillId="9" borderId="115" xfId="6" applyNumberFormat="1" applyFont="1" applyFill="1" applyBorder="1" applyAlignment="1" applyProtection="1">
      <alignment horizontal="center" vertical="center" wrapText="1"/>
    </xf>
    <xf numFmtId="0" fontId="4" fillId="9" borderId="115" xfId="6" applyNumberFormat="1" applyFont="1" applyFill="1" applyBorder="1" applyAlignment="1" applyProtection="1">
      <alignment horizontal="center" vertical="center" wrapText="1"/>
    </xf>
    <xf numFmtId="187" fontId="3" fillId="9" borderId="108" xfId="6" applyNumberFormat="1" applyFont="1" applyFill="1" applyBorder="1" applyAlignment="1" applyProtection="1">
      <alignment horizontal="left" vertical="center" wrapText="1" shrinkToFit="1"/>
    </xf>
    <xf numFmtId="0" fontId="28" fillId="9" borderId="115" xfId="6" applyFont="1" applyFill="1" applyBorder="1" applyAlignment="1" applyProtection="1">
      <alignment vertical="center" wrapText="1"/>
    </xf>
    <xf numFmtId="189" fontId="4" fillId="0" borderId="0" xfId="6" applyNumberFormat="1" applyFont="1" applyFill="1" applyBorder="1" applyAlignment="1" applyProtection="1">
      <alignment horizontal="center" vertical="center" wrapText="1"/>
    </xf>
    <xf numFmtId="195" fontId="4" fillId="0" borderId="0" xfId="6" applyNumberFormat="1" applyFont="1" applyFill="1" applyBorder="1" applyAlignment="1" applyProtection="1">
      <alignment horizontal="center" vertical="center" shrinkToFit="1"/>
    </xf>
    <xf numFmtId="196" fontId="4" fillId="0" borderId="0" xfId="6" applyNumberFormat="1" applyFont="1" applyFill="1" applyBorder="1" applyAlignment="1" applyProtection="1">
      <alignment horizontal="center" vertical="center" wrapText="1"/>
    </xf>
    <xf numFmtId="194" fontId="4" fillId="0" borderId="0" xfId="6" applyNumberFormat="1" applyFont="1" applyFill="1" applyBorder="1" applyAlignment="1" applyProtection="1">
      <alignment horizontal="center" vertical="center" wrapText="1"/>
    </xf>
    <xf numFmtId="193" fontId="4" fillId="0" borderId="0" xfId="6" applyNumberFormat="1" applyFont="1" applyFill="1" applyBorder="1" applyAlignment="1" applyProtection="1">
      <alignment horizontal="center" vertical="center" wrapText="1"/>
    </xf>
    <xf numFmtId="0" fontId="4" fillId="0" borderId="0" xfId="6" applyNumberFormat="1" applyFont="1" applyFill="1" applyBorder="1" applyAlignment="1" applyProtection="1">
      <alignment horizontal="center" vertical="center" wrapText="1"/>
    </xf>
    <xf numFmtId="187" fontId="4" fillId="0" borderId="0" xfId="6" applyNumberFormat="1" applyFont="1" applyFill="1" applyBorder="1" applyAlignment="1" applyProtection="1">
      <alignment horizontal="left" vertical="center" shrinkToFit="1"/>
    </xf>
    <xf numFmtId="187" fontId="3" fillId="0" borderId="0" xfId="6" applyNumberFormat="1" applyFont="1" applyFill="1" applyBorder="1" applyAlignment="1" applyProtection="1">
      <alignment horizontal="left" vertical="center" wrapText="1" shrinkToFit="1"/>
    </xf>
    <xf numFmtId="187" fontId="5" fillId="0" borderId="0" xfId="6" applyNumberFormat="1" applyFont="1" applyFill="1" applyBorder="1" applyAlignment="1" applyProtection="1">
      <alignment horizontal="left" vertical="center" wrapText="1" shrinkToFit="1"/>
    </xf>
    <xf numFmtId="0" fontId="4" fillId="0" borderId="0" xfId="6" applyFont="1" applyFill="1" applyBorder="1" applyAlignment="1" applyProtection="1">
      <alignment vertical="center" wrapText="1"/>
    </xf>
    <xf numFmtId="0" fontId="4" fillId="0" borderId="0" xfId="6" applyFont="1" applyFill="1" applyBorder="1" applyProtection="1">
      <alignment vertical="center"/>
    </xf>
    <xf numFmtId="0" fontId="3" fillId="0" borderId="1" xfId="6" applyNumberFormat="1" applyFont="1" applyFill="1" applyBorder="1" applyAlignment="1" applyProtection="1">
      <alignment horizontal="center" vertical="center" shrinkToFit="1"/>
    </xf>
    <xf numFmtId="0" fontId="3" fillId="0" borderId="1" xfId="6" applyNumberFormat="1" applyFont="1" applyFill="1" applyBorder="1" applyAlignment="1" applyProtection="1">
      <alignment horizontal="center" vertical="center" wrapText="1"/>
    </xf>
    <xf numFmtId="193" fontId="4" fillId="0" borderId="1" xfId="6" applyNumberFormat="1" applyFont="1" applyFill="1" applyBorder="1" applyAlignment="1" applyProtection="1">
      <alignment horizontal="center" vertical="center" wrapText="1"/>
    </xf>
    <xf numFmtId="193" fontId="4" fillId="8" borderId="1" xfId="6" applyNumberFormat="1" applyFont="1" applyFill="1" applyBorder="1" applyAlignment="1" applyProtection="1">
      <alignment horizontal="center" vertical="center" wrapText="1"/>
    </xf>
    <xf numFmtId="187" fontId="4" fillId="0" borderId="0" xfId="6" applyNumberFormat="1" applyFont="1" applyFill="1" applyBorder="1" applyAlignment="1" applyProtection="1">
      <alignment horizontal="center" vertical="center" wrapText="1"/>
    </xf>
    <xf numFmtId="187" fontId="4" fillId="0" borderId="0" xfId="6" applyNumberFormat="1" applyFont="1" applyFill="1" applyBorder="1" applyAlignment="1" applyProtection="1">
      <alignment horizontal="right" vertical="center" wrapText="1"/>
    </xf>
    <xf numFmtId="0" fontId="4" fillId="0" borderId="0" xfId="6" applyFont="1" applyFill="1" applyBorder="1" applyAlignment="1" applyProtection="1">
      <alignment vertical="center"/>
    </xf>
    <xf numFmtId="38" fontId="4" fillId="8" borderId="7" xfId="2" applyFont="1" applyFill="1" applyBorder="1" applyAlignment="1">
      <alignment horizontal="right" vertical="center" shrinkToFit="1"/>
    </xf>
    <xf numFmtId="38" fontId="4" fillId="8" borderId="32" xfId="2" applyFont="1" applyFill="1" applyBorder="1" applyAlignment="1">
      <alignment horizontal="right" vertical="center" shrinkToFit="1"/>
    </xf>
    <xf numFmtId="38" fontId="4" fillId="8" borderId="130" xfId="2" applyFont="1" applyFill="1" applyBorder="1" applyAlignment="1">
      <alignment horizontal="right" vertical="center" shrinkToFit="1"/>
    </xf>
    <xf numFmtId="38" fontId="4" fillId="8" borderId="121" xfId="2" applyFont="1" applyFill="1" applyBorder="1" applyAlignment="1">
      <alignment horizontal="right" vertical="center" shrinkToFit="1"/>
    </xf>
    <xf numFmtId="38" fontId="4" fillId="8" borderId="122" xfId="2" applyFont="1" applyFill="1" applyBorder="1" applyAlignment="1">
      <alignment horizontal="right" vertical="center" shrinkToFit="1"/>
    </xf>
    <xf numFmtId="38" fontId="4" fillId="8" borderId="123" xfId="2" applyFont="1" applyFill="1" applyBorder="1" applyAlignment="1">
      <alignment horizontal="right" vertical="center" shrinkToFit="1"/>
    </xf>
    <xf numFmtId="38" fontId="3" fillId="8" borderId="5" xfId="2" applyFont="1" applyFill="1" applyBorder="1" applyAlignment="1">
      <alignment horizontal="right" vertical="center" wrapText="1" shrinkToFit="1" readingOrder="1"/>
    </xf>
    <xf numFmtId="38" fontId="3" fillId="8" borderId="27" xfId="2" applyFont="1" applyFill="1" applyBorder="1" applyAlignment="1">
      <alignment horizontal="right" vertical="center" wrapText="1"/>
    </xf>
    <xf numFmtId="38" fontId="3" fillId="8" borderId="16" xfId="2" applyFont="1" applyFill="1" applyBorder="1" applyAlignment="1">
      <alignment horizontal="right" vertical="center" wrapText="1" shrinkToFit="1" readingOrder="1"/>
    </xf>
    <xf numFmtId="38" fontId="3" fillId="8" borderId="27" xfId="2" applyFont="1" applyFill="1" applyBorder="1" applyAlignment="1">
      <alignment horizontal="right" vertical="center" shrinkToFit="1" readingOrder="1"/>
    </xf>
    <xf numFmtId="38" fontId="3" fillId="8" borderId="1" xfId="2" applyFont="1" applyFill="1" applyBorder="1" applyAlignment="1">
      <alignment horizontal="right" vertical="center" wrapText="1" shrinkToFit="1" readingOrder="1"/>
    </xf>
    <xf numFmtId="38" fontId="3" fillId="8" borderId="28" xfId="2" applyFont="1" applyFill="1" applyBorder="1" applyAlignment="1">
      <alignment horizontal="right" vertical="center" shrinkToFit="1" readingOrder="1"/>
    </xf>
    <xf numFmtId="38" fontId="3" fillId="8" borderId="29" xfId="2" applyFont="1" applyFill="1" applyBorder="1" applyAlignment="1">
      <alignment horizontal="right" vertical="center" shrinkToFit="1" readingOrder="1"/>
    </xf>
    <xf numFmtId="38" fontId="3" fillId="8" borderId="8" xfId="2" applyFont="1" applyFill="1" applyBorder="1" applyAlignment="1">
      <alignment horizontal="right" vertical="center" wrapText="1"/>
    </xf>
    <xf numFmtId="38" fontId="3" fillId="8" borderId="25" xfId="2" applyFont="1" applyFill="1" applyBorder="1" applyAlignment="1">
      <alignment horizontal="right" vertical="center" shrinkToFit="1" readingOrder="1"/>
    </xf>
    <xf numFmtId="38" fontId="3" fillId="8" borderId="26" xfId="2" applyFont="1" applyFill="1" applyBorder="1" applyAlignment="1">
      <alignment horizontal="right" vertical="center" shrinkToFit="1" readingOrder="1"/>
    </xf>
    <xf numFmtId="0" fontId="82" fillId="12" borderId="197" xfId="0" applyFont="1" applyFill="1" applyBorder="1" applyAlignment="1">
      <alignment horizontal="center" vertical="center" shrinkToFit="1"/>
    </xf>
    <xf numFmtId="0" fontId="82" fillId="12" borderId="171" xfId="0" applyFont="1" applyFill="1" applyBorder="1" applyAlignment="1">
      <alignment horizontal="center" vertical="center" shrinkToFit="1"/>
    </xf>
    <xf numFmtId="0" fontId="82" fillId="0" borderId="190" xfId="0" applyFont="1" applyBorder="1" applyAlignment="1">
      <alignment vertical="center" shrinkToFit="1"/>
    </xf>
    <xf numFmtId="0" fontId="21" fillId="0" borderId="178" xfId="0" applyFont="1" applyBorder="1" applyAlignment="1">
      <alignment horizontal="left" vertical="center"/>
    </xf>
    <xf numFmtId="0" fontId="21" fillId="0" borderId="57" xfId="0" applyFont="1" applyBorder="1" applyAlignment="1">
      <alignment horizontal="left" vertical="center"/>
    </xf>
    <xf numFmtId="0" fontId="21" fillId="0" borderId="57" xfId="0" applyFont="1" applyBorder="1">
      <alignment vertical="center"/>
    </xf>
    <xf numFmtId="0" fontId="21" fillId="0" borderId="57" xfId="0" applyFont="1" applyBorder="1" applyAlignment="1">
      <alignment vertical="center" wrapText="1"/>
    </xf>
    <xf numFmtId="0" fontId="21" fillId="0" borderId="178" xfId="0" applyFont="1" applyBorder="1" applyAlignment="1">
      <alignment vertical="center" shrinkToFit="1"/>
    </xf>
    <xf numFmtId="0" fontId="21" fillId="0" borderId="1" xfId="0" applyFont="1" applyBorder="1" applyAlignment="1">
      <alignment vertical="center" shrinkToFit="1"/>
    </xf>
    <xf numFmtId="0" fontId="36" fillId="0" borderId="1" xfId="0" applyFont="1" applyBorder="1">
      <alignment vertical="center"/>
    </xf>
    <xf numFmtId="0" fontId="36" fillId="0" borderId="1" xfId="0" applyFont="1" applyBorder="1" applyAlignment="1">
      <alignment vertical="center" wrapText="1"/>
    </xf>
    <xf numFmtId="0" fontId="36" fillId="0" borderId="178" xfId="0" applyFont="1" applyBorder="1">
      <alignment vertical="center"/>
    </xf>
    <xf numFmtId="0" fontId="36" fillId="0" borderId="8" xfId="0" applyFont="1" applyBorder="1" applyAlignment="1">
      <alignment horizontal="left" vertical="center"/>
    </xf>
    <xf numFmtId="0" fontId="36" fillId="0" borderId="178" xfId="0" applyFont="1" applyBorder="1" applyAlignment="1">
      <alignment horizontal="left" vertical="center"/>
    </xf>
    <xf numFmtId="0" fontId="36" fillId="0" borderId="178" xfId="0" applyFont="1" applyBorder="1" applyAlignment="1">
      <alignment vertical="center" wrapText="1"/>
    </xf>
    <xf numFmtId="0" fontId="36" fillId="0" borderId="57" xfId="0" applyFont="1" applyBorder="1" applyAlignment="1">
      <alignment horizontal="left" vertical="center"/>
    </xf>
    <xf numFmtId="0" fontId="36" fillId="0" borderId="57" xfId="0" applyFont="1" applyBorder="1">
      <alignment vertical="center"/>
    </xf>
    <xf numFmtId="0" fontId="36" fillId="0" borderId="57" xfId="0" applyFont="1" applyBorder="1" applyAlignment="1">
      <alignment vertical="center" wrapText="1"/>
    </xf>
    <xf numFmtId="0" fontId="36" fillId="0" borderId="1" xfId="0" applyFont="1" applyBorder="1" applyAlignment="1">
      <alignment horizontal="left" vertical="center"/>
    </xf>
    <xf numFmtId="0" fontId="36" fillId="0" borderId="3" xfId="0" applyFont="1" applyBorder="1" applyAlignment="1">
      <alignment horizontal="left" vertical="center"/>
    </xf>
    <xf numFmtId="0" fontId="36" fillId="5" borderId="171" xfId="0" applyFont="1" applyFill="1" applyBorder="1" applyAlignment="1">
      <alignment horizontal="left" vertical="center"/>
    </xf>
    <xf numFmtId="0" fontId="36" fillId="5" borderId="171" xfId="0" applyFont="1" applyFill="1" applyBorder="1" applyAlignment="1">
      <alignment vertical="center" wrapText="1"/>
    </xf>
    <xf numFmtId="0" fontId="36" fillId="5" borderId="1" xfId="0" applyFont="1" applyFill="1" applyBorder="1">
      <alignment vertical="center"/>
    </xf>
    <xf numFmtId="0" fontId="36" fillId="0" borderId="171" xfId="0" applyFont="1" applyBorder="1" applyAlignment="1">
      <alignment horizontal="left" vertical="center"/>
    </xf>
    <xf numFmtId="0" fontId="36" fillId="0" borderId="1" xfId="0" applyFont="1" applyBorder="1" applyAlignment="1">
      <alignment vertical="center"/>
    </xf>
    <xf numFmtId="0" fontId="36" fillId="0" borderId="27" xfId="0" applyFont="1" applyBorder="1" applyAlignment="1">
      <alignment horizontal="center" vertical="center"/>
    </xf>
    <xf numFmtId="0" fontId="36" fillId="5" borderId="1" xfId="0" applyFont="1" applyFill="1" applyBorder="1" applyAlignment="1">
      <alignment vertical="center" shrinkToFit="1"/>
    </xf>
    <xf numFmtId="0" fontId="3" fillId="2" borderId="1" xfId="0" applyFont="1" applyFill="1" applyBorder="1" applyAlignment="1">
      <alignment horizontal="center" vertical="center"/>
    </xf>
    <xf numFmtId="0" fontId="3" fillId="9" borderId="173" xfId="0" applyFont="1" applyFill="1" applyBorder="1" applyAlignment="1">
      <alignment horizontal="center" vertical="center"/>
    </xf>
    <xf numFmtId="0" fontId="29" fillId="0" borderId="0" xfId="0" applyFont="1" applyFill="1" applyBorder="1" applyAlignment="1">
      <alignment horizontal="left" vertical="center" wrapText="1"/>
    </xf>
    <xf numFmtId="0" fontId="29" fillId="0" borderId="0" xfId="0" applyFont="1" applyFill="1" applyBorder="1" applyAlignment="1">
      <alignment vertical="center" wrapText="1"/>
    </xf>
    <xf numFmtId="0" fontId="3" fillId="9" borderId="174" xfId="0" applyFont="1" applyFill="1" applyBorder="1">
      <alignment vertical="center"/>
    </xf>
    <xf numFmtId="0" fontId="29" fillId="0" borderId="0" xfId="0" applyFont="1" applyFill="1" applyBorder="1">
      <alignment vertical="center"/>
    </xf>
    <xf numFmtId="201" fontId="9" fillId="0" borderId="177" xfId="2" applyNumberFormat="1" applyFont="1" applyFill="1" applyBorder="1" applyAlignment="1">
      <alignment horizontal="right" vertical="center" shrinkToFit="1"/>
    </xf>
    <xf numFmtId="201" fontId="78" fillId="0" borderId="200" xfId="2" applyNumberFormat="1" applyFont="1" applyFill="1" applyBorder="1" applyAlignment="1">
      <alignment horizontal="left" vertical="center" shrinkToFit="1"/>
    </xf>
    <xf numFmtId="201" fontId="78" fillId="0" borderId="9" xfId="2" applyNumberFormat="1" applyFont="1" applyFill="1" applyBorder="1" applyAlignment="1">
      <alignment horizontal="left" vertical="center" shrinkToFit="1"/>
    </xf>
    <xf numFmtId="0" fontId="42" fillId="0" borderId="0" xfId="0" applyFont="1" applyFill="1" applyBorder="1">
      <alignment vertical="center"/>
    </xf>
    <xf numFmtId="193" fontId="4" fillId="8" borderId="107" xfId="6" applyNumberFormat="1" applyFont="1" applyFill="1" applyBorder="1" applyAlignment="1" applyProtection="1">
      <alignment horizontal="center" vertical="center" shrinkToFit="1"/>
    </xf>
    <xf numFmtId="193" fontId="4" fillId="8" borderId="108" xfId="6" applyNumberFormat="1" applyFont="1" applyFill="1" applyBorder="1" applyAlignment="1" applyProtection="1">
      <alignment horizontal="center" vertical="center" shrinkToFit="1"/>
    </xf>
    <xf numFmtId="187" fontId="5" fillId="8" borderId="108" xfId="6" applyNumberFormat="1" applyFont="1" applyFill="1" applyBorder="1" applyAlignment="1" applyProtection="1">
      <alignment horizontal="left" vertical="center" wrapText="1" shrinkToFit="1"/>
    </xf>
    <xf numFmtId="0" fontId="3" fillId="9" borderId="173" xfId="0" applyFont="1" applyFill="1" applyBorder="1" applyAlignment="1">
      <alignment horizontal="center" vertical="center"/>
    </xf>
    <xf numFmtId="0" fontId="4" fillId="15" borderId="42" xfId="0" applyFont="1" applyFill="1" applyBorder="1">
      <alignment vertical="center"/>
    </xf>
    <xf numFmtId="0" fontId="4" fillId="15" borderId="173" xfId="0" applyFont="1" applyFill="1" applyBorder="1">
      <alignment vertical="center"/>
    </xf>
    <xf numFmtId="0" fontId="4" fillId="15" borderId="13" xfId="0" applyFont="1" applyFill="1" applyBorder="1">
      <alignment vertical="center"/>
    </xf>
    <xf numFmtId="0" fontId="75" fillId="0" borderId="1" xfId="0" applyFont="1" applyBorder="1" applyAlignment="1">
      <alignment vertical="center" wrapText="1"/>
    </xf>
    <xf numFmtId="58" fontId="14" fillId="15" borderId="0" xfId="0" applyNumberFormat="1" applyFont="1" applyFill="1" applyAlignment="1">
      <alignment horizontal="right" vertical="center"/>
    </xf>
    <xf numFmtId="0" fontId="45" fillId="15" borderId="1" xfId="12" applyFont="1" applyFill="1" applyBorder="1" applyAlignment="1">
      <alignment horizontal="center" vertical="center"/>
    </xf>
    <xf numFmtId="0" fontId="45" fillId="15" borderId="0" xfId="12" applyFont="1" applyFill="1" applyAlignment="1">
      <alignment vertical="center"/>
    </xf>
    <xf numFmtId="211" fontId="78" fillId="15" borderId="50" xfId="2" applyNumberFormat="1" applyFont="1" applyFill="1" applyBorder="1" applyAlignment="1">
      <alignment horizontal="right" vertical="center" shrinkToFit="1"/>
    </xf>
    <xf numFmtId="180" fontId="78" fillId="15" borderId="30" xfId="2" applyNumberFormat="1" applyFont="1" applyFill="1" applyBorder="1" applyAlignment="1">
      <alignment vertical="center" shrinkToFit="1"/>
    </xf>
    <xf numFmtId="0" fontId="4" fillId="15" borderId="1" xfId="0" applyFont="1" applyFill="1" applyBorder="1" applyAlignment="1">
      <alignment horizontal="center" vertical="center"/>
    </xf>
    <xf numFmtId="0" fontId="9" fillId="15" borderId="13" xfId="0" applyFont="1" applyFill="1" applyBorder="1" applyAlignment="1">
      <alignment horizontal="center" vertical="center"/>
    </xf>
    <xf numFmtId="0" fontId="3" fillId="15" borderId="171" xfId="0" applyFont="1" applyFill="1" applyBorder="1" applyAlignment="1">
      <alignment horizontal="center" vertical="center"/>
    </xf>
    <xf numFmtId="0" fontId="3" fillId="15" borderId="4" xfId="0" applyFont="1" applyFill="1" applyBorder="1" applyAlignment="1">
      <alignment horizontal="center" vertical="center"/>
    </xf>
    <xf numFmtId="0" fontId="3" fillId="15" borderId="1" xfId="0" applyFont="1" applyFill="1" applyBorder="1" applyAlignment="1">
      <alignment horizontal="center" vertical="center"/>
    </xf>
    <xf numFmtId="0" fontId="3" fillId="15" borderId="3" xfId="0" applyFont="1" applyFill="1" applyBorder="1" applyAlignment="1">
      <alignment horizontal="center" vertical="center"/>
    </xf>
    <xf numFmtId="0" fontId="3" fillId="15" borderId="14" xfId="0" applyFont="1" applyFill="1" applyBorder="1" applyAlignment="1">
      <alignment horizontal="center" vertical="center"/>
    </xf>
    <xf numFmtId="0" fontId="3" fillId="15" borderId="172" xfId="0" applyFont="1" applyFill="1" applyBorder="1" applyAlignment="1">
      <alignment horizontal="center" vertical="center"/>
    </xf>
    <xf numFmtId="0" fontId="5" fillId="15" borderId="171" xfId="0" applyFont="1" applyFill="1" applyBorder="1" applyAlignment="1">
      <alignment horizontal="center" vertical="center"/>
    </xf>
    <xf numFmtId="0" fontId="3" fillId="15" borderId="14" xfId="0" applyFont="1" applyFill="1" applyBorder="1" applyAlignment="1">
      <alignment horizontal="center" vertical="center" shrinkToFit="1"/>
    </xf>
    <xf numFmtId="0" fontId="3" fillId="15" borderId="4" xfId="0" applyFont="1" applyFill="1" applyBorder="1" applyAlignment="1">
      <alignment horizontal="center" vertical="center" shrinkToFit="1"/>
    </xf>
    <xf numFmtId="0" fontId="21" fillId="15" borderId="1" xfId="0" applyFont="1" applyFill="1" applyBorder="1" applyAlignment="1">
      <alignment horizontal="center" vertical="center"/>
    </xf>
    <xf numFmtId="0" fontId="3" fillId="9" borderId="174" xfId="0" applyFont="1" applyFill="1" applyBorder="1" applyAlignment="1">
      <alignment horizontal="center" vertical="center"/>
    </xf>
    <xf numFmtId="0" fontId="19" fillId="15" borderId="0" xfId="5" applyFont="1" applyFill="1" applyAlignment="1">
      <alignment horizontal="left" vertical="center"/>
    </xf>
    <xf numFmtId="0" fontId="60" fillId="15" borderId="0" xfId="5" applyFont="1" applyFill="1" applyAlignment="1">
      <alignment horizontal="left" vertical="center"/>
    </xf>
    <xf numFmtId="0" fontId="27" fillId="15" borderId="0" xfId="6" applyFont="1" applyFill="1" applyBorder="1" applyAlignment="1" applyProtection="1">
      <alignment horizontal="center" vertical="center"/>
    </xf>
    <xf numFmtId="189" fontId="4" fillId="15" borderId="107" xfId="6" applyNumberFormat="1" applyFont="1" applyFill="1" applyBorder="1" applyAlignment="1" applyProtection="1">
      <alignment horizontal="center" vertical="center" wrapText="1"/>
    </xf>
    <xf numFmtId="195" fontId="4" fillId="15" borderId="107" xfId="6" applyNumberFormat="1" applyFont="1" applyFill="1" applyBorder="1" applyAlignment="1" applyProtection="1">
      <alignment horizontal="center" vertical="center" shrinkToFit="1"/>
    </xf>
    <xf numFmtId="196" fontId="4" fillId="15" borderId="107" xfId="6" applyNumberFormat="1" applyFont="1" applyFill="1" applyBorder="1" applyAlignment="1" applyProtection="1">
      <alignment horizontal="center" vertical="center" shrinkToFit="1"/>
    </xf>
    <xf numFmtId="202" fontId="4" fillId="15" borderId="107" xfId="6" applyNumberFormat="1" applyFont="1" applyFill="1" applyBorder="1" applyAlignment="1" applyProtection="1">
      <alignment horizontal="center" vertical="center" shrinkToFit="1"/>
    </xf>
    <xf numFmtId="189" fontId="4" fillId="15" borderId="108" xfId="6" applyNumberFormat="1" applyFont="1" applyFill="1" applyBorder="1" applyAlignment="1" applyProtection="1">
      <alignment horizontal="center" vertical="center" wrapText="1"/>
    </xf>
    <xf numFmtId="195" fontId="4" fillId="15" borderId="108" xfId="6" applyNumberFormat="1" applyFont="1" applyFill="1" applyBorder="1" applyAlignment="1" applyProtection="1">
      <alignment horizontal="center" vertical="center" shrinkToFit="1"/>
    </xf>
    <xf numFmtId="196" fontId="4" fillId="15" borderId="108" xfId="6" applyNumberFormat="1" applyFont="1" applyFill="1" applyBorder="1" applyAlignment="1" applyProtection="1">
      <alignment horizontal="center" vertical="center" shrinkToFit="1"/>
    </xf>
    <xf numFmtId="202" fontId="4" fillId="15" borderId="108" xfId="6" applyNumberFormat="1" applyFont="1" applyFill="1" applyBorder="1" applyAlignment="1" applyProtection="1">
      <alignment horizontal="center" vertical="center" shrinkToFit="1"/>
    </xf>
    <xf numFmtId="195" fontId="4" fillId="15" borderId="115" xfId="6" applyNumberFormat="1" applyFont="1" applyFill="1" applyBorder="1" applyAlignment="1" applyProtection="1">
      <alignment horizontal="center" vertical="center" shrinkToFit="1"/>
    </xf>
    <xf numFmtId="202" fontId="4" fillId="15" borderId="115" xfId="6" applyNumberFormat="1" applyFont="1" applyFill="1" applyBorder="1" applyAlignment="1" applyProtection="1">
      <alignment horizontal="center" vertical="center" shrinkToFit="1"/>
    </xf>
    <xf numFmtId="189" fontId="4" fillId="15" borderId="115" xfId="6" applyNumberFormat="1" applyFont="1" applyFill="1" applyBorder="1" applyAlignment="1" applyProtection="1">
      <alignment horizontal="center" vertical="center" wrapText="1"/>
    </xf>
    <xf numFmtId="0" fontId="4" fillId="15" borderId="107" xfId="6" applyNumberFormat="1" applyFont="1" applyFill="1" applyBorder="1" applyAlignment="1" applyProtection="1">
      <alignment horizontal="center" vertical="center" wrapText="1"/>
    </xf>
    <xf numFmtId="0" fontId="4" fillId="15" borderId="108" xfId="6" applyNumberFormat="1" applyFont="1" applyFill="1" applyBorder="1" applyAlignment="1" applyProtection="1">
      <alignment horizontal="center" vertical="center" wrapText="1"/>
    </xf>
    <xf numFmtId="0" fontId="4" fillId="15" borderId="115" xfId="6" applyNumberFormat="1" applyFont="1" applyFill="1" applyBorder="1" applyAlignment="1" applyProtection="1">
      <alignment horizontal="center" vertical="center" wrapText="1"/>
    </xf>
    <xf numFmtId="0" fontId="28" fillId="15" borderId="107" xfId="6" applyFont="1" applyFill="1" applyBorder="1" applyAlignment="1" applyProtection="1">
      <alignment vertical="center" wrapText="1"/>
    </xf>
    <xf numFmtId="0" fontId="28" fillId="15" borderId="108" xfId="6" applyFont="1" applyFill="1" applyBorder="1" applyAlignment="1" applyProtection="1">
      <alignment vertical="center" wrapText="1"/>
    </xf>
    <xf numFmtId="0" fontId="28" fillId="15" borderId="115" xfId="6" applyFont="1" applyFill="1" applyBorder="1" applyAlignment="1" applyProtection="1">
      <alignment vertical="center" wrapText="1"/>
    </xf>
    <xf numFmtId="0" fontId="27" fillId="15" borderId="0" xfId="6" applyFont="1" applyFill="1">
      <alignment vertical="center"/>
    </xf>
    <xf numFmtId="189" fontId="4" fillId="15" borderId="117" xfId="13" applyNumberFormat="1" applyFont="1" applyFill="1" applyBorder="1" applyAlignment="1">
      <alignment horizontal="center" vertical="center" shrinkToFit="1"/>
    </xf>
    <xf numFmtId="0" fontId="4" fillId="15" borderId="3" xfId="13" applyNumberFormat="1" applyFont="1" applyFill="1" applyBorder="1" applyAlignment="1">
      <alignment vertical="center" shrinkToFit="1"/>
    </xf>
    <xf numFmtId="0" fontId="36" fillId="15" borderId="31" xfId="13" applyFont="1" applyFill="1" applyBorder="1" applyAlignment="1">
      <alignment horizontal="center" vertical="center" wrapText="1" shrinkToFit="1"/>
    </xf>
    <xf numFmtId="222" fontId="4" fillId="15" borderId="62" xfId="2" applyNumberFormat="1" applyFont="1" applyFill="1" applyBorder="1" applyAlignment="1">
      <alignment horizontal="right" vertical="center" shrinkToFit="1"/>
    </xf>
    <xf numFmtId="222" fontId="4" fillId="15" borderId="3" xfId="2" applyNumberFormat="1" applyFont="1" applyFill="1" applyBorder="1" applyAlignment="1">
      <alignment horizontal="right" vertical="center" shrinkToFit="1"/>
    </xf>
    <xf numFmtId="0" fontId="36" fillId="15" borderId="32" xfId="13" applyFont="1" applyFill="1" applyBorder="1" applyAlignment="1">
      <alignment horizontal="center" vertical="center" wrapText="1" shrinkToFit="1"/>
    </xf>
    <xf numFmtId="222" fontId="4" fillId="15" borderId="63" xfId="2" applyNumberFormat="1" applyFont="1" applyFill="1" applyBorder="1" applyAlignment="1">
      <alignment horizontal="right" vertical="center" shrinkToFit="1"/>
    </xf>
    <xf numFmtId="222" fontId="4" fillId="15" borderId="1" xfId="2" applyNumberFormat="1" applyFont="1" applyFill="1" applyBorder="1" applyAlignment="1">
      <alignment horizontal="right" vertical="center" shrinkToFit="1"/>
    </xf>
    <xf numFmtId="189" fontId="4" fillId="15" borderId="118" xfId="13" applyNumberFormat="1" applyFont="1" applyFill="1" applyBorder="1" applyAlignment="1">
      <alignment horizontal="center" vertical="center" shrinkToFit="1"/>
    </xf>
    <xf numFmtId="0" fontId="36" fillId="15" borderId="35" xfId="13" applyFont="1" applyFill="1" applyBorder="1" applyAlignment="1">
      <alignment horizontal="center" vertical="center" wrapText="1" shrinkToFit="1"/>
    </xf>
    <xf numFmtId="189" fontId="4" fillId="15" borderId="128" xfId="13" applyNumberFormat="1" applyFont="1" applyFill="1" applyBorder="1" applyAlignment="1">
      <alignment horizontal="center" vertical="center" shrinkToFit="1"/>
    </xf>
    <xf numFmtId="0" fontId="4" fillId="15" borderId="129" xfId="13" applyNumberFormat="1" applyFont="1" applyFill="1" applyBorder="1" applyAlignment="1">
      <alignment vertical="center" shrinkToFit="1"/>
    </xf>
    <xf numFmtId="0" fontId="36" fillId="15" borderId="130" xfId="13" applyFont="1" applyFill="1" applyBorder="1" applyAlignment="1">
      <alignment horizontal="center" vertical="center" wrapText="1" shrinkToFit="1"/>
    </xf>
    <xf numFmtId="222" fontId="4" fillId="15" borderId="131" xfId="2" applyNumberFormat="1" applyFont="1" applyFill="1" applyBorder="1" applyAlignment="1">
      <alignment horizontal="right" vertical="center" shrinkToFit="1"/>
    </xf>
    <xf numFmtId="222" fontId="4" fillId="15" borderId="132" xfId="2" applyNumberFormat="1" applyFont="1" applyFill="1" applyBorder="1" applyAlignment="1">
      <alignment horizontal="right" vertical="center" shrinkToFit="1"/>
    </xf>
    <xf numFmtId="187" fontId="4" fillId="15" borderId="33" xfId="13" applyNumberFormat="1" applyFont="1" applyFill="1" applyBorder="1" applyAlignment="1">
      <alignment horizontal="center" vertical="center"/>
    </xf>
    <xf numFmtId="189" fontId="4" fillId="15" borderId="8" xfId="13" applyNumberFormat="1" applyFont="1" applyFill="1" applyBorder="1" applyAlignment="1">
      <alignment horizontal="center" vertical="center" shrinkToFit="1"/>
    </xf>
    <xf numFmtId="0" fontId="3" fillId="15" borderId="133" xfId="13" applyFont="1" applyFill="1" applyBorder="1" applyAlignment="1">
      <alignment horizontal="center" vertical="center"/>
    </xf>
    <xf numFmtId="0" fontId="3" fillId="15" borderId="108" xfId="13" applyFont="1" applyFill="1" applyBorder="1" applyAlignment="1">
      <alignment horizontal="center" vertical="center"/>
    </xf>
    <xf numFmtId="187" fontId="4" fillId="15" borderId="34" xfId="13" applyNumberFormat="1" applyFont="1" applyFill="1" applyBorder="1" applyAlignment="1">
      <alignment horizontal="center" vertical="center"/>
    </xf>
    <xf numFmtId="189" fontId="4" fillId="15" borderId="2" xfId="13" applyNumberFormat="1" applyFont="1" applyFill="1" applyBorder="1" applyAlignment="1">
      <alignment horizontal="center" vertical="center" shrinkToFit="1"/>
    </xf>
    <xf numFmtId="0" fontId="3" fillId="15" borderId="134" xfId="13" applyFont="1" applyFill="1" applyBorder="1" applyAlignment="1">
      <alignment horizontal="center" vertical="center"/>
    </xf>
    <xf numFmtId="187" fontId="4" fillId="15" borderId="131" xfId="13" applyNumberFormat="1" applyFont="1" applyFill="1" applyBorder="1" applyAlignment="1">
      <alignment horizontal="center" vertical="center"/>
    </xf>
    <xf numFmtId="189" fontId="4" fillId="15" borderId="132" xfId="13" applyNumberFormat="1" applyFont="1" applyFill="1" applyBorder="1" applyAlignment="1">
      <alignment horizontal="center" vertical="center" shrinkToFit="1"/>
    </xf>
    <xf numFmtId="0" fontId="3" fillId="15" borderId="135" xfId="13" applyFont="1" applyFill="1" applyBorder="1" applyAlignment="1">
      <alignment horizontal="center" vertical="center"/>
    </xf>
    <xf numFmtId="189" fontId="3" fillId="15" borderId="45" xfId="0" applyNumberFormat="1" applyFont="1" applyFill="1" applyBorder="1" applyAlignment="1">
      <alignment vertical="center"/>
    </xf>
    <xf numFmtId="189" fontId="3" fillId="15" borderId="47" xfId="0" applyNumberFormat="1" applyFont="1" applyFill="1" applyBorder="1" applyAlignment="1">
      <alignment vertical="center" wrapText="1"/>
    </xf>
    <xf numFmtId="189" fontId="3" fillId="15" borderId="45" xfId="0" applyNumberFormat="1" applyFont="1" applyFill="1" applyBorder="1" applyAlignment="1">
      <alignment vertical="center" wrapText="1"/>
    </xf>
    <xf numFmtId="189" fontId="3" fillId="15" borderId="5" xfId="0" applyNumberFormat="1" applyFont="1" applyFill="1" applyBorder="1" applyAlignment="1">
      <alignment vertical="center"/>
    </xf>
    <xf numFmtId="189" fontId="5" fillId="15" borderId="45" xfId="0" applyNumberFormat="1" applyFont="1" applyFill="1" applyBorder="1" applyAlignment="1">
      <alignment vertical="center" wrapText="1"/>
    </xf>
    <xf numFmtId="203" fontId="3" fillId="15" borderId="16" xfId="0" applyNumberFormat="1" applyFont="1" applyFill="1" applyBorder="1" applyAlignment="1">
      <alignment horizontal="right" vertical="center" shrinkToFit="1"/>
    </xf>
    <xf numFmtId="203" fontId="3" fillId="15" borderId="10" xfId="0" applyNumberFormat="1" applyFont="1" applyFill="1" applyBorder="1" applyAlignment="1">
      <alignment horizontal="right" vertical="center" shrinkToFit="1"/>
    </xf>
    <xf numFmtId="223" fontId="3" fillId="8" borderId="4" xfId="0" applyNumberFormat="1" applyFont="1" applyFill="1" applyBorder="1" applyAlignment="1">
      <alignment horizontal="center" vertical="center"/>
    </xf>
    <xf numFmtId="214" fontId="78" fillId="8" borderId="10" xfId="2" applyNumberFormat="1" applyFont="1" applyFill="1" applyBorder="1" applyAlignment="1">
      <alignment vertical="center" shrinkToFit="1"/>
    </xf>
    <xf numFmtId="180" fontId="78" fillId="8" borderId="5" xfId="2" applyNumberFormat="1" applyFont="1" applyFill="1" applyBorder="1" applyAlignment="1">
      <alignment vertical="center" shrinkToFit="1"/>
    </xf>
    <xf numFmtId="205" fontId="3" fillId="8" borderId="16" xfId="0" applyNumberFormat="1" applyFont="1" applyFill="1" applyBorder="1" applyAlignment="1">
      <alignment horizontal="right" vertical="center" shrinkToFit="1"/>
    </xf>
    <xf numFmtId="204" fontId="3" fillId="8" borderId="14" xfId="0" applyNumberFormat="1" applyFont="1" applyFill="1" applyBorder="1" applyAlignment="1">
      <alignment horizontal="right" vertical="center" shrinkToFit="1"/>
    </xf>
    <xf numFmtId="203" fontId="3" fillId="8" borderId="172" xfId="0" applyNumberFormat="1" applyFont="1" applyFill="1" applyBorder="1" applyAlignment="1">
      <alignment horizontal="right" vertical="center"/>
    </xf>
    <xf numFmtId="223" fontId="3" fillId="8" borderId="174" xfId="0" applyNumberFormat="1" applyFont="1" applyFill="1" applyBorder="1" applyAlignment="1">
      <alignment horizontal="center" vertical="center"/>
    </xf>
    <xf numFmtId="203" fontId="3" fillId="15" borderId="172" xfId="0" applyNumberFormat="1" applyFont="1" applyFill="1" applyBorder="1" applyAlignment="1">
      <alignment horizontal="right" vertical="center" shrinkToFit="1"/>
    </xf>
    <xf numFmtId="204" fontId="3" fillId="8" borderId="174" xfId="0" applyNumberFormat="1" applyFont="1" applyFill="1" applyBorder="1" applyAlignment="1">
      <alignment horizontal="right" vertical="center" shrinkToFit="1"/>
    </xf>
    <xf numFmtId="205" fontId="3" fillId="8" borderId="172" xfId="0" applyNumberFormat="1" applyFont="1" applyFill="1" applyBorder="1" applyAlignment="1">
      <alignment horizontal="right" vertical="center" shrinkToFit="1"/>
    </xf>
    <xf numFmtId="0" fontId="45" fillId="15" borderId="0" xfId="12" applyFont="1" applyFill="1" applyAlignment="1">
      <alignment vertical="center"/>
    </xf>
    <xf numFmtId="0" fontId="36" fillId="15" borderId="2" xfId="0" applyNumberFormat="1" applyFont="1" applyFill="1" applyBorder="1" applyAlignment="1">
      <alignment horizontal="center" vertical="center" shrinkToFit="1"/>
    </xf>
    <xf numFmtId="0" fontId="36" fillId="15" borderId="5" xfId="0" applyNumberFormat="1" applyFont="1" applyFill="1" applyBorder="1" applyAlignment="1">
      <alignment horizontal="center" vertical="center" shrinkToFit="1"/>
    </xf>
    <xf numFmtId="0" fontId="36" fillId="15" borderId="12" xfId="0" applyNumberFormat="1" applyFont="1" applyFill="1" applyBorder="1" applyAlignment="1">
      <alignment horizontal="center" vertical="center" shrinkToFit="1"/>
    </xf>
    <xf numFmtId="0" fontId="36" fillId="15" borderId="3" xfId="0" applyNumberFormat="1" applyFont="1" applyFill="1" applyBorder="1" applyAlignment="1">
      <alignment horizontal="center" vertical="center" shrinkToFit="1"/>
    </xf>
    <xf numFmtId="0" fontId="36" fillId="0" borderId="2" xfId="0" applyNumberFormat="1" applyFont="1" applyFill="1" applyBorder="1" applyAlignment="1">
      <alignment horizontal="center" vertical="center" shrinkToFit="1"/>
    </xf>
    <xf numFmtId="0" fontId="36" fillId="0" borderId="5" xfId="0" applyNumberFormat="1" applyFont="1" applyFill="1" applyBorder="1" applyAlignment="1">
      <alignment horizontal="center" vertical="center" shrinkToFit="1"/>
    </xf>
    <xf numFmtId="0" fontId="3" fillId="15" borderId="1" xfId="11" applyFont="1" applyFill="1" applyBorder="1" applyAlignment="1">
      <alignment horizontal="left" vertical="center"/>
    </xf>
    <xf numFmtId="0" fontId="3" fillId="15" borderId="1" xfId="11" applyFont="1" applyFill="1" applyBorder="1" applyAlignment="1">
      <alignment horizontal="center" vertical="center" wrapText="1"/>
    </xf>
    <xf numFmtId="0" fontId="3" fillId="15" borderId="1" xfId="11" applyFont="1" applyFill="1" applyBorder="1" applyAlignment="1">
      <alignment horizontal="center" vertical="center"/>
    </xf>
    <xf numFmtId="0" fontId="3" fillId="15" borderId="1" xfId="11" applyFont="1" applyFill="1" applyBorder="1" applyAlignment="1">
      <alignment horizontal="left" vertical="center" wrapText="1"/>
    </xf>
    <xf numFmtId="0" fontId="3" fillId="15" borderId="1" xfId="11" applyFont="1" applyFill="1" applyBorder="1" applyAlignment="1">
      <alignment horizontal="right" vertical="center"/>
    </xf>
    <xf numFmtId="0" fontId="3" fillId="15" borderId="1" xfId="11" applyFont="1" applyFill="1" applyBorder="1" applyAlignment="1">
      <alignment horizontal="right" vertical="center" wrapText="1"/>
    </xf>
    <xf numFmtId="0" fontId="3" fillId="15" borderId="4" xfId="11" applyFont="1" applyFill="1" applyBorder="1" applyAlignment="1">
      <alignment horizontal="center" vertical="center" wrapText="1"/>
    </xf>
    <xf numFmtId="0" fontId="3" fillId="15" borderId="1" xfId="11" applyFont="1" applyFill="1" applyBorder="1" applyAlignment="1">
      <alignment horizontal="left" vertical="top"/>
    </xf>
    <xf numFmtId="0" fontId="28" fillId="0" borderId="0" xfId="0" applyFont="1" applyFill="1" applyAlignment="1">
      <alignment vertical="center" wrapText="1"/>
    </xf>
    <xf numFmtId="0" fontId="28" fillId="15" borderId="171" xfId="0" applyFont="1" applyFill="1" applyBorder="1" applyAlignment="1">
      <alignment horizontal="center" vertical="center" wrapText="1"/>
    </xf>
    <xf numFmtId="0" fontId="4" fillId="2" borderId="172" xfId="0" applyFont="1" applyFill="1" applyBorder="1" applyAlignment="1">
      <alignment horizontal="center" vertical="center"/>
    </xf>
    <xf numFmtId="0" fontId="4" fillId="2" borderId="174" xfId="0" applyFont="1" applyFill="1" applyBorder="1" applyAlignment="1">
      <alignment horizontal="center" vertical="center"/>
    </xf>
    <xf numFmtId="0" fontId="4" fillId="0" borderId="0" xfId="0" applyFont="1">
      <alignment vertical="center"/>
    </xf>
    <xf numFmtId="0" fontId="21" fillId="0" borderId="178" xfId="0" applyFont="1" applyBorder="1" applyAlignment="1">
      <alignment vertical="center" wrapText="1"/>
    </xf>
    <xf numFmtId="0" fontId="21" fillId="0" borderId="3" xfId="0" applyFont="1" applyBorder="1" applyAlignment="1">
      <alignment vertical="center" wrapText="1"/>
    </xf>
    <xf numFmtId="0" fontId="4" fillId="15" borderId="13" xfId="0" applyFont="1" applyFill="1" applyBorder="1">
      <alignment vertical="center"/>
    </xf>
    <xf numFmtId="0" fontId="4" fillId="15" borderId="70" xfId="0" applyFont="1" applyFill="1" applyBorder="1">
      <alignment vertical="center"/>
    </xf>
    <xf numFmtId="0" fontId="4" fillId="15" borderId="40" xfId="0" applyFont="1" applyFill="1" applyBorder="1">
      <alignment vertical="center"/>
    </xf>
    <xf numFmtId="0" fontId="4" fillId="15" borderId="41" xfId="0" applyFont="1" applyFill="1" applyBorder="1">
      <alignment vertical="center"/>
    </xf>
    <xf numFmtId="0" fontId="3" fillId="2" borderId="172" xfId="0" applyFont="1" applyFill="1" applyBorder="1" applyAlignment="1">
      <alignment horizontal="center" vertical="center"/>
    </xf>
    <xf numFmtId="0" fontId="3" fillId="2" borderId="174" xfId="0" applyFont="1" applyFill="1" applyBorder="1" applyAlignment="1">
      <alignment horizontal="center" vertical="center"/>
    </xf>
    <xf numFmtId="0" fontId="21" fillId="0" borderId="172" xfId="0" applyFont="1" applyBorder="1" applyAlignment="1">
      <alignment vertical="center" wrapText="1"/>
    </xf>
    <xf numFmtId="0" fontId="21" fillId="0" borderId="174" xfId="0" applyFont="1" applyBorder="1" applyAlignment="1">
      <alignment vertical="center" wrapText="1"/>
    </xf>
    <xf numFmtId="0" fontId="21" fillId="0" borderId="172" xfId="0" applyFont="1" applyBorder="1">
      <alignment vertical="center"/>
    </xf>
    <xf numFmtId="0" fontId="21" fillId="0" borderId="174" xfId="0" applyFont="1" applyBorder="1">
      <alignment vertical="center"/>
    </xf>
    <xf numFmtId="0" fontId="28" fillId="0" borderId="0" xfId="0" applyFont="1" applyBorder="1" applyAlignment="1">
      <alignment vertical="center" wrapText="1"/>
    </xf>
    <xf numFmtId="0" fontId="28" fillId="15" borderId="0" xfId="0" applyFont="1" applyFill="1" applyBorder="1" applyAlignment="1">
      <alignment vertical="center" wrapText="1"/>
    </xf>
    <xf numFmtId="0" fontId="28" fillId="8" borderId="0" xfId="0" applyFont="1" applyFill="1" applyBorder="1" applyAlignment="1">
      <alignment vertical="center" wrapText="1"/>
    </xf>
    <xf numFmtId="0" fontId="36" fillId="0" borderId="172" xfId="0" applyFont="1" applyBorder="1">
      <alignment vertical="center"/>
    </xf>
    <xf numFmtId="0" fontId="36" fillId="0" borderId="174" xfId="0" applyFont="1" applyBorder="1">
      <alignment vertical="center"/>
    </xf>
    <xf numFmtId="0" fontId="6" fillId="2" borderId="172" xfId="0" applyFont="1" applyFill="1" applyBorder="1" applyAlignment="1">
      <alignment horizontal="center" vertical="center"/>
    </xf>
    <xf numFmtId="0" fontId="6" fillId="2" borderId="174" xfId="0" applyFont="1" applyFill="1" applyBorder="1" applyAlignment="1">
      <alignment horizontal="center" vertical="center"/>
    </xf>
    <xf numFmtId="0" fontId="24" fillId="0" borderId="0" xfId="0" applyFont="1" applyBorder="1" applyAlignment="1">
      <alignment vertical="center" wrapText="1"/>
    </xf>
    <xf numFmtId="0" fontId="36" fillId="0" borderId="178" xfId="0" applyFont="1" applyBorder="1" applyAlignment="1">
      <alignment vertical="center" wrapText="1"/>
    </xf>
    <xf numFmtId="0" fontId="36" fillId="0" borderId="3" xfId="0" applyFont="1" applyBorder="1" applyAlignment="1">
      <alignment vertical="center" wrapText="1"/>
    </xf>
    <xf numFmtId="0" fontId="36" fillId="0" borderId="172" xfId="0" applyFont="1" applyBorder="1" applyAlignment="1">
      <alignment vertical="center" shrinkToFit="1"/>
    </xf>
    <xf numFmtId="0" fontId="36" fillId="0" borderId="174" xfId="0" applyFont="1" applyBorder="1" applyAlignment="1">
      <alignment vertical="center" shrinkToFit="1"/>
    </xf>
    <xf numFmtId="0" fontId="36" fillId="0" borderId="172" xfId="0" applyFont="1" applyBorder="1" applyAlignment="1">
      <alignment horizontal="left" vertical="center" shrinkToFit="1"/>
    </xf>
    <xf numFmtId="0" fontId="36" fillId="0" borderId="174" xfId="0" applyFont="1" applyBorder="1" applyAlignment="1">
      <alignment horizontal="left" vertical="center" shrinkToFit="1"/>
    </xf>
    <xf numFmtId="0" fontId="14" fillId="8" borderId="0" xfId="14" applyFont="1" applyFill="1" applyAlignment="1">
      <alignment horizontal="right"/>
    </xf>
    <xf numFmtId="0" fontId="52" fillId="0" borderId="0" xfId="0" applyFont="1" applyFill="1" applyAlignment="1">
      <alignment horizontal="center" vertical="center"/>
    </xf>
    <xf numFmtId="0" fontId="52" fillId="0" borderId="0" xfId="0" applyFont="1" applyFill="1" applyAlignment="1">
      <alignment horizontal="justify" vertical="center"/>
    </xf>
    <xf numFmtId="0" fontId="45" fillId="0" borderId="0" xfId="0" applyFont="1" applyFill="1" applyAlignment="1">
      <alignment vertical="center" wrapText="1"/>
    </xf>
    <xf numFmtId="0" fontId="45" fillId="0" borderId="0" xfId="12" applyFont="1" applyFill="1" applyAlignment="1">
      <alignment horizontal="center" vertical="center"/>
    </xf>
    <xf numFmtId="185" fontId="45" fillId="8" borderId="0" xfId="12" applyNumberFormat="1" applyFont="1" applyFill="1" applyAlignment="1">
      <alignment horizontal="right" vertical="center"/>
    </xf>
    <xf numFmtId="0" fontId="14" fillId="15" borderId="0" xfId="12" applyFont="1" applyFill="1" applyAlignment="1">
      <alignment vertical="center" wrapText="1"/>
    </xf>
    <xf numFmtId="0" fontId="45" fillId="15" borderId="1" xfId="12" applyFont="1" applyFill="1" applyBorder="1" applyAlignment="1">
      <alignment horizontal="center" vertical="center"/>
    </xf>
    <xf numFmtId="0" fontId="59" fillId="0" borderId="1" xfId="12" applyFont="1" applyFill="1" applyBorder="1" applyAlignment="1">
      <alignment vertical="center" wrapText="1"/>
    </xf>
    <xf numFmtId="0" fontId="45" fillId="8" borderId="0" xfId="12" applyFont="1" applyFill="1" applyAlignment="1">
      <alignment horizontal="right" vertical="center"/>
    </xf>
    <xf numFmtId="0" fontId="45" fillId="15" borderId="0" xfId="12" applyFont="1" applyFill="1" applyAlignment="1">
      <alignment vertical="center" wrapText="1"/>
    </xf>
    <xf numFmtId="0" fontId="45" fillId="0" borderId="10" xfId="12" applyFont="1" applyFill="1" applyBorder="1" applyAlignment="1">
      <alignment vertical="center"/>
    </xf>
    <xf numFmtId="0" fontId="45" fillId="0" borderId="6" xfId="12" applyFont="1" applyFill="1" applyBorder="1" applyAlignment="1">
      <alignment vertical="center"/>
    </xf>
    <xf numFmtId="0" fontId="45" fillId="0" borderId="11" xfId="12" applyFont="1" applyFill="1" applyBorder="1" applyAlignment="1">
      <alignment vertical="center"/>
    </xf>
    <xf numFmtId="0" fontId="45" fillId="0" borderId="1" xfId="12" applyFont="1" applyFill="1" applyBorder="1" applyAlignment="1">
      <alignment vertical="center"/>
    </xf>
    <xf numFmtId="0" fontId="45" fillId="15" borderId="0" xfId="12" applyFont="1" applyFill="1" applyAlignment="1">
      <alignment vertical="center"/>
    </xf>
    <xf numFmtId="176" fontId="3" fillId="0" borderId="10" xfId="2" applyNumberFormat="1" applyFont="1" applyFill="1" applyBorder="1" applyAlignment="1">
      <alignment vertical="center" shrinkToFit="1"/>
    </xf>
    <xf numFmtId="176" fontId="3" fillId="0" borderId="5" xfId="2" applyNumberFormat="1" applyFont="1" applyFill="1" applyBorder="1" applyAlignment="1">
      <alignment vertical="center" shrinkToFit="1"/>
    </xf>
    <xf numFmtId="176" fontId="3" fillId="0" borderId="6" xfId="2" applyNumberFormat="1" applyFont="1" applyFill="1" applyBorder="1" applyAlignment="1">
      <alignment horizontal="center" vertical="center" shrinkToFit="1"/>
    </xf>
    <xf numFmtId="176" fontId="3" fillId="0" borderId="13" xfId="2" applyNumberFormat="1" applyFont="1" applyFill="1" applyBorder="1" applyAlignment="1">
      <alignment horizontal="center" vertical="center" shrinkToFit="1"/>
    </xf>
    <xf numFmtId="0" fontId="36" fillId="15" borderId="10" xfId="0" applyNumberFormat="1" applyFont="1" applyFill="1" applyBorder="1" applyAlignment="1">
      <alignment horizontal="center" vertical="center" shrinkToFit="1"/>
    </xf>
    <xf numFmtId="0" fontId="36" fillId="15" borderId="177" xfId="0" applyNumberFormat="1" applyFont="1" applyFill="1" applyBorder="1" applyAlignment="1">
      <alignment horizontal="center" vertical="center" shrinkToFi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181" fontId="78" fillId="0" borderId="49" xfId="0" applyNumberFormat="1" applyFont="1" applyFill="1" applyBorder="1" applyAlignment="1">
      <alignment horizontal="right" vertical="center" shrinkToFit="1"/>
    </xf>
    <xf numFmtId="181" fontId="78" fillId="0" borderId="48" xfId="0" applyNumberFormat="1" applyFont="1" applyFill="1" applyBorder="1" applyAlignment="1">
      <alignment horizontal="right" vertical="center" shrinkToFit="1"/>
    </xf>
    <xf numFmtId="0" fontId="21" fillId="2" borderId="2"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1" fillId="2" borderId="10" xfId="0" applyFont="1" applyFill="1" applyBorder="1" applyAlignment="1">
      <alignment vertical="center" wrapText="1"/>
    </xf>
    <xf numFmtId="0" fontId="21" fillId="2" borderId="5" xfId="0" applyFont="1" applyFill="1" applyBorder="1" applyAlignment="1">
      <alignment vertical="center" wrapText="1"/>
    </xf>
    <xf numFmtId="212" fontId="78" fillId="0" borderId="5" xfId="2" applyNumberFormat="1" applyFont="1" applyFill="1" applyBorder="1" applyAlignment="1">
      <alignment horizontal="right" vertical="center" shrinkToFit="1"/>
    </xf>
    <xf numFmtId="212" fontId="78" fillId="0" borderId="13" xfId="2" applyNumberFormat="1" applyFont="1" applyFill="1" applyBorder="1" applyAlignment="1">
      <alignment horizontal="right" vertical="center" shrinkToFit="1"/>
    </xf>
    <xf numFmtId="212" fontId="78" fillId="0" borderId="72" xfId="2" applyNumberFormat="1" applyFont="1" applyFill="1" applyBorder="1" applyAlignment="1">
      <alignment horizontal="right" vertical="center" shrinkToFit="1"/>
    </xf>
    <xf numFmtId="0" fontId="75" fillId="2" borderId="10" xfId="0" applyFont="1" applyFill="1" applyBorder="1" applyAlignment="1">
      <alignment horizontal="left" wrapText="1"/>
    </xf>
    <xf numFmtId="0" fontId="75" fillId="2" borderId="11" xfId="0" applyFont="1" applyFill="1" applyBorder="1" applyAlignment="1">
      <alignment horizontal="left" wrapText="1"/>
    </xf>
    <xf numFmtId="0" fontId="75" fillId="2" borderId="12" xfId="0" applyFont="1" applyFill="1" applyBorder="1" applyAlignment="1">
      <alignment horizontal="left" wrapText="1"/>
    </xf>
    <xf numFmtId="0" fontId="75" fillId="2" borderId="9" xfId="0" applyFont="1" applyFill="1" applyBorder="1" applyAlignment="1">
      <alignment horizontal="left" wrapText="1"/>
    </xf>
    <xf numFmtId="0" fontId="21" fillId="2" borderId="10" xfId="0" applyFont="1" applyFill="1" applyBorder="1" applyAlignment="1">
      <alignment vertical="center" wrapText="1" shrinkToFit="1"/>
    </xf>
    <xf numFmtId="0" fontId="21" fillId="2" borderId="11" xfId="0" applyFont="1" applyFill="1" applyBorder="1" applyAlignment="1">
      <alignment vertical="center" wrapText="1" shrinkToFit="1"/>
    </xf>
    <xf numFmtId="0" fontId="21" fillId="2" borderId="5" xfId="0" applyFont="1" applyFill="1" applyBorder="1" applyAlignment="1">
      <alignment vertical="center" wrapText="1" shrinkToFit="1"/>
    </xf>
    <xf numFmtId="0" fontId="21" fillId="2" borderId="14" xfId="0" applyFont="1" applyFill="1" applyBorder="1" applyAlignment="1">
      <alignment vertical="center" wrapText="1" shrinkToFit="1"/>
    </xf>
    <xf numFmtId="0" fontId="36" fillId="15" borderId="11" xfId="0" applyNumberFormat="1" applyFont="1" applyFill="1" applyBorder="1" applyAlignment="1">
      <alignment horizontal="center" vertical="center" shrinkToFit="1"/>
    </xf>
    <xf numFmtId="190" fontId="36" fillId="15" borderId="10" xfId="0" applyNumberFormat="1" applyFont="1" applyFill="1" applyBorder="1" applyAlignment="1">
      <alignment horizontal="center" vertical="center" shrinkToFit="1"/>
    </xf>
    <xf numFmtId="190" fontId="36" fillId="15" borderId="11" xfId="0" applyNumberFormat="1" applyFont="1" applyFill="1" applyBorder="1" applyAlignment="1">
      <alignment horizontal="center" vertical="center" shrinkToFit="1"/>
    </xf>
    <xf numFmtId="0" fontId="28" fillId="0" borderId="0" xfId="0" applyFont="1" applyFill="1" applyBorder="1" applyAlignment="1">
      <alignment horizontal="left" vertical="center" wrapText="1" shrinkToFit="1"/>
    </xf>
    <xf numFmtId="0" fontId="21" fillId="2" borderId="2" xfId="0" applyFont="1" applyFill="1" applyBorder="1" applyAlignment="1">
      <alignment vertical="center" wrapText="1"/>
    </xf>
    <xf numFmtId="0" fontId="21" fillId="2" borderId="3" xfId="0" applyFont="1" applyFill="1" applyBorder="1" applyAlignment="1">
      <alignment vertical="center" wrapText="1"/>
    </xf>
    <xf numFmtId="211" fontId="78" fillId="15" borderId="13" xfId="2" applyNumberFormat="1" applyFont="1" applyFill="1" applyBorder="1" applyAlignment="1">
      <alignment horizontal="right" vertical="center" shrinkToFit="1"/>
    </xf>
    <xf numFmtId="211" fontId="78" fillId="15" borderId="14" xfId="2" applyNumberFormat="1" applyFont="1" applyFill="1" applyBorder="1" applyAlignment="1">
      <alignment horizontal="right" vertical="center" shrinkToFit="1"/>
    </xf>
    <xf numFmtId="180" fontId="78" fillId="0" borderId="73" xfId="2" applyNumberFormat="1" applyFont="1" applyFill="1" applyBorder="1" applyAlignment="1">
      <alignment horizontal="center" vertical="center" shrinkToFit="1"/>
    </xf>
    <xf numFmtId="180" fontId="78" fillId="0" borderId="74" xfId="2" applyNumberFormat="1" applyFont="1" applyFill="1" applyBorder="1" applyAlignment="1">
      <alignment horizontal="center" vertical="center" shrinkToFit="1"/>
    </xf>
    <xf numFmtId="180" fontId="78" fillId="0" borderId="75" xfId="2" applyNumberFormat="1" applyFont="1" applyFill="1" applyBorder="1" applyAlignment="1">
      <alignment horizontal="center" vertical="center" shrinkToFit="1"/>
    </xf>
    <xf numFmtId="180" fontId="78" fillId="0" borderId="76" xfId="2" applyNumberFormat="1" applyFont="1" applyFill="1" applyBorder="1" applyAlignment="1">
      <alignment horizontal="center" vertical="center" shrinkToFit="1"/>
    </xf>
    <xf numFmtId="214" fontId="78" fillId="0" borderId="10" xfId="2" applyNumberFormat="1" applyFont="1" applyFill="1" applyBorder="1" applyAlignment="1">
      <alignment horizontal="right" vertical="center" shrinkToFit="1"/>
    </xf>
    <xf numFmtId="214" fontId="78" fillId="0" borderId="6" xfId="2" applyNumberFormat="1" applyFont="1" applyFill="1" applyBorder="1" applyAlignment="1">
      <alignment horizontal="right" vertical="center" shrinkToFit="1"/>
    </xf>
    <xf numFmtId="214" fontId="78" fillId="0" borderId="77" xfId="2" applyNumberFormat="1" applyFont="1" applyFill="1" applyBorder="1" applyAlignment="1">
      <alignment horizontal="right" vertical="center" shrinkToFit="1"/>
    </xf>
    <xf numFmtId="214" fontId="78" fillId="15" borderId="10" xfId="2" applyNumberFormat="1" applyFont="1" applyFill="1" applyBorder="1" applyAlignment="1">
      <alignment horizontal="right" vertical="center" shrinkToFit="1"/>
    </xf>
    <xf numFmtId="214" fontId="78" fillId="15" borderId="11" xfId="2" applyNumberFormat="1" applyFont="1" applyFill="1" applyBorder="1" applyAlignment="1">
      <alignment horizontal="right" vertical="center" shrinkToFit="1"/>
    </xf>
    <xf numFmtId="214" fontId="78" fillId="0" borderId="11" xfId="2" applyNumberFormat="1" applyFont="1" applyFill="1" applyBorder="1" applyAlignment="1">
      <alignment horizontal="right" vertical="center" shrinkToFit="1"/>
    </xf>
    <xf numFmtId="212" fontId="78" fillId="0" borderId="71" xfId="2" applyNumberFormat="1" applyFont="1" applyFill="1" applyBorder="1" applyAlignment="1">
      <alignment horizontal="right" vertical="center" shrinkToFit="1"/>
    </xf>
    <xf numFmtId="212" fontId="78" fillId="0" borderId="30" xfId="2" applyNumberFormat="1" applyFont="1" applyFill="1" applyBorder="1" applyAlignment="1">
      <alignment horizontal="right" vertical="center" shrinkToFit="1"/>
    </xf>
    <xf numFmtId="211" fontId="78" fillId="0" borderId="13" xfId="2" applyNumberFormat="1" applyFont="1" applyFill="1" applyBorder="1" applyAlignment="1">
      <alignment horizontal="right" vertical="center" shrinkToFit="1"/>
    </xf>
    <xf numFmtId="211" fontId="78" fillId="0" borderId="14" xfId="2" applyNumberFormat="1" applyFont="1" applyFill="1" applyBorder="1" applyAlignment="1">
      <alignment horizontal="right" vertical="center" shrinkToFit="1"/>
    </xf>
    <xf numFmtId="180" fontId="78" fillId="0" borderId="8" xfId="2" applyNumberFormat="1" applyFont="1" applyFill="1" applyBorder="1" applyAlignment="1">
      <alignment horizontal="right" vertical="center" shrinkToFit="1"/>
    </xf>
    <xf numFmtId="180" fontId="78" fillId="0" borderId="3" xfId="2" applyNumberFormat="1" applyFont="1" applyFill="1" applyBorder="1" applyAlignment="1">
      <alignment horizontal="right" vertical="center" shrinkToFit="1"/>
    </xf>
    <xf numFmtId="213" fontId="78" fillId="15" borderId="14" xfId="2" applyNumberFormat="1" applyFont="1" applyFill="1" applyBorder="1" applyAlignment="1">
      <alignment horizontal="right" vertical="center" shrinkToFit="1"/>
    </xf>
    <xf numFmtId="213" fontId="78" fillId="15" borderId="3" xfId="2" applyNumberFormat="1" applyFont="1" applyFill="1" applyBorder="1" applyAlignment="1">
      <alignment horizontal="right" vertical="center" shrinkToFit="1"/>
    </xf>
    <xf numFmtId="0" fontId="3" fillId="2" borderId="16" xfId="0" applyFont="1" applyFill="1" applyBorder="1" applyAlignment="1">
      <alignment horizontal="center" vertical="center"/>
    </xf>
    <xf numFmtId="0" fontId="3" fillId="2" borderId="4" xfId="0" applyFont="1" applyFill="1" applyBorder="1" applyAlignment="1">
      <alignment horizontal="center" vertical="center"/>
    </xf>
    <xf numFmtId="216" fontId="9" fillId="15" borderId="2" xfId="2" applyNumberFormat="1" applyFont="1" applyFill="1" applyBorder="1" applyAlignment="1">
      <alignment horizontal="right" vertical="center" wrapText="1"/>
    </xf>
    <xf numFmtId="206" fontId="78" fillId="15" borderId="3" xfId="2" applyNumberFormat="1" applyFont="1" applyFill="1" applyBorder="1" applyAlignment="1">
      <alignment horizontal="right" vertical="center" shrinkToFit="1"/>
    </xf>
    <xf numFmtId="191" fontId="78" fillId="15" borderId="5" xfId="2" applyNumberFormat="1" applyFont="1" applyFill="1" applyBorder="1" applyAlignment="1">
      <alignment horizontal="right" vertical="center" shrinkToFit="1"/>
    </xf>
    <xf numFmtId="191" fontId="78" fillId="15" borderId="14" xfId="2" applyNumberFormat="1" applyFont="1" applyFill="1" applyBorder="1" applyAlignment="1">
      <alignment horizontal="right" vertical="center" shrinkToFit="1"/>
    </xf>
    <xf numFmtId="58" fontId="6" fillId="8" borderId="0" xfId="0" applyNumberFormat="1" applyFont="1" applyFill="1" applyBorder="1" applyAlignment="1">
      <alignment horizontal="right" vertical="center"/>
    </xf>
    <xf numFmtId="0" fontId="6" fillId="8" borderId="0" xfId="0" applyFont="1" applyFill="1" applyBorder="1" applyAlignment="1">
      <alignment horizontal="right" vertical="center"/>
    </xf>
    <xf numFmtId="0" fontId="3"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8" borderId="136" xfId="0" applyFont="1" applyFill="1" applyBorder="1" applyAlignment="1">
      <alignment horizontal="center" vertical="center"/>
    </xf>
    <xf numFmtId="0" fontId="6" fillId="8" borderId="104" xfId="0" applyFont="1" applyFill="1" applyBorder="1" applyAlignment="1">
      <alignment horizontal="center" vertical="center"/>
    </xf>
    <xf numFmtId="0" fontId="6" fillId="8" borderId="116" xfId="0" applyFont="1" applyFill="1" applyBorder="1" applyAlignment="1">
      <alignment horizontal="center" vertical="center"/>
    </xf>
    <xf numFmtId="0" fontId="3" fillId="15" borderId="136" xfId="0" applyFont="1" applyFill="1" applyBorder="1" applyAlignment="1">
      <alignment horizontal="center" vertical="center"/>
    </xf>
    <xf numFmtId="0" fontId="3" fillId="15" borderId="104" xfId="0" applyFont="1" applyFill="1" applyBorder="1" applyAlignment="1">
      <alignment horizontal="center" vertical="center"/>
    </xf>
    <xf numFmtId="0" fontId="3" fillId="15" borderId="11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75" fillId="2" borderId="50" xfId="0" applyFont="1" applyFill="1" applyBorder="1" applyAlignment="1">
      <alignment horizontal="center" vertical="center" wrapText="1"/>
    </xf>
    <xf numFmtId="0" fontId="75" fillId="2" borderId="30" xfId="0" applyFont="1" applyFill="1" applyBorder="1" applyAlignment="1">
      <alignment horizontal="center" vertical="center" wrapText="1"/>
    </xf>
    <xf numFmtId="0" fontId="75" fillId="2" borderId="51" xfId="0" applyFont="1" applyFill="1" applyBorder="1" applyAlignment="1">
      <alignment horizontal="center" vertical="center" wrapText="1"/>
    </xf>
    <xf numFmtId="0" fontId="75" fillId="2" borderId="48" xfId="0" applyFont="1" applyFill="1" applyBorder="1" applyAlignment="1">
      <alignment horizontal="center" vertical="center" wrapText="1"/>
    </xf>
    <xf numFmtId="0" fontId="6" fillId="0" borderId="0" xfId="0" applyFont="1" applyFill="1" applyBorder="1" applyAlignment="1">
      <alignment horizontal="left" vertical="center"/>
    </xf>
    <xf numFmtId="0" fontId="28" fillId="0" borderId="0" xfId="0" applyFont="1" applyFill="1" applyAlignment="1">
      <alignment vertical="center" wrapText="1"/>
    </xf>
    <xf numFmtId="190" fontId="36" fillId="0" borderId="5" xfId="0" applyNumberFormat="1" applyFont="1" applyFill="1" applyBorder="1" applyAlignment="1">
      <alignment horizontal="center" vertical="center" shrinkToFit="1"/>
    </xf>
    <xf numFmtId="190" fontId="36" fillId="0" borderId="14" xfId="0" applyNumberFormat="1" applyFont="1" applyFill="1" applyBorder="1" applyAlignment="1">
      <alignment horizontal="center" vertical="center" shrinkToFit="1"/>
    </xf>
    <xf numFmtId="0" fontId="36" fillId="0" borderId="5" xfId="0" applyNumberFormat="1" applyFont="1" applyFill="1" applyBorder="1" applyAlignment="1">
      <alignment horizontal="center" vertical="center" shrinkToFit="1"/>
    </xf>
    <xf numFmtId="0" fontId="36" fillId="0" borderId="14" xfId="0" applyNumberFormat="1" applyFont="1" applyFill="1" applyBorder="1" applyAlignment="1">
      <alignment horizontal="center" vertical="center" shrinkToFit="1"/>
    </xf>
    <xf numFmtId="0" fontId="36" fillId="15" borderId="5" xfId="0" applyNumberFormat="1" applyFont="1" applyFill="1" applyBorder="1" applyAlignment="1">
      <alignment horizontal="center" vertical="center" shrinkToFit="1"/>
    </xf>
    <xf numFmtId="0" fontId="36" fillId="15" borderId="14" xfId="0" applyNumberFormat="1" applyFont="1" applyFill="1" applyBorder="1" applyAlignment="1">
      <alignment horizontal="center" vertical="center" shrinkToFit="1"/>
    </xf>
    <xf numFmtId="190" fontId="36" fillId="15" borderId="5" xfId="0" applyNumberFormat="1" applyFont="1" applyFill="1" applyBorder="1" applyAlignment="1">
      <alignment horizontal="center" vertical="center" shrinkToFit="1"/>
    </xf>
    <xf numFmtId="190" fontId="36" fillId="15" borderId="14" xfId="0" applyNumberFormat="1" applyFont="1" applyFill="1" applyBorder="1" applyAlignment="1">
      <alignment horizontal="center" vertical="center" shrinkToFi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180" fontId="78" fillId="8" borderId="5" xfId="2" applyNumberFormat="1" applyFont="1" applyFill="1" applyBorder="1" applyAlignment="1">
      <alignment horizontal="right" vertical="center" shrinkToFit="1"/>
    </xf>
    <xf numFmtId="180" fontId="78" fillId="8" borderId="14" xfId="2" applyNumberFormat="1" applyFont="1" applyFill="1" applyBorder="1" applyAlignment="1">
      <alignment horizontal="right" vertical="center" shrinkToFit="1"/>
    </xf>
    <xf numFmtId="0" fontId="28" fillId="0" borderId="0" xfId="0" applyFont="1" applyFill="1" applyAlignment="1">
      <alignment horizontal="left" vertical="center"/>
    </xf>
    <xf numFmtId="190" fontId="36" fillId="15" borderId="177" xfId="0" applyNumberFormat="1" applyFont="1" applyFill="1" applyBorder="1" applyAlignment="1">
      <alignment horizontal="center" vertical="center" shrinkToFit="1"/>
    </xf>
    <xf numFmtId="0" fontId="28" fillId="0" borderId="0" xfId="0" applyFont="1" applyFill="1" applyBorder="1" applyAlignment="1">
      <alignment vertical="center" wrapText="1"/>
    </xf>
    <xf numFmtId="0" fontId="54" fillId="2" borderId="16" xfId="0" applyFont="1" applyFill="1" applyBorder="1" applyAlignment="1">
      <alignment horizontal="center" vertical="center" shrinkToFit="1"/>
    </xf>
    <xf numFmtId="0" fontId="54" fillId="2" borderId="4" xfId="0" applyFont="1" applyFill="1" applyBorder="1" applyAlignment="1">
      <alignment horizontal="center" vertical="center" shrinkToFit="1"/>
    </xf>
    <xf numFmtId="0" fontId="54" fillId="2" borderId="16"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21" fillId="2" borderId="16" xfId="0" applyFont="1" applyFill="1" applyBorder="1">
      <alignment vertical="center"/>
    </xf>
    <xf numFmtId="0" fontId="21" fillId="2" borderId="4" xfId="0" applyFont="1" applyFill="1" applyBorder="1">
      <alignment vertical="center"/>
    </xf>
    <xf numFmtId="216" fontId="78" fillId="15" borderId="2" xfId="2" applyNumberFormat="1" applyFont="1" applyFill="1" applyBorder="1" applyAlignment="1">
      <alignment horizontal="right" vertical="center" shrinkToFit="1"/>
    </xf>
    <xf numFmtId="217" fontId="78" fillId="15" borderId="2" xfId="2" applyNumberFormat="1" applyFont="1" applyFill="1" applyBorder="1" applyAlignment="1">
      <alignment horizontal="right" vertical="center" shrinkToFit="1"/>
    </xf>
    <xf numFmtId="0" fontId="3" fillId="2" borderId="10"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177"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4" fillId="0" borderId="172" xfId="0" applyFont="1" applyFill="1" applyBorder="1" applyAlignment="1">
      <alignment vertical="center"/>
    </xf>
    <xf numFmtId="0" fontId="4" fillId="0" borderId="173" xfId="0" applyFont="1" applyFill="1" applyBorder="1" applyAlignment="1">
      <alignment vertical="center"/>
    </xf>
    <xf numFmtId="0" fontId="4" fillId="0" borderId="174" xfId="0" applyFont="1" applyFill="1" applyBorder="1" applyAlignment="1">
      <alignment vertical="center"/>
    </xf>
    <xf numFmtId="0" fontId="4" fillId="0" borderId="172" xfId="0" applyFont="1" applyFill="1" applyBorder="1" applyAlignment="1">
      <alignment vertical="center" shrinkToFit="1"/>
    </xf>
    <xf numFmtId="0" fontId="4" fillId="0" borderId="173" xfId="0" applyFont="1" applyFill="1" applyBorder="1" applyAlignment="1">
      <alignment vertical="center" shrinkToFit="1"/>
    </xf>
    <xf numFmtId="0" fontId="4" fillId="0" borderId="174" xfId="0" applyFont="1" applyFill="1" applyBorder="1" applyAlignment="1">
      <alignment vertical="center" shrinkToFit="1"/>
    </xf>
    <xf numFmtId="0" fontId="54" fillId="2" borderId="15" xfId="0" applyFont="1" applyFill="1" applyBorder="1" applyAlignment="1">
      <alignment horizontal="center" vertical="center" shrinkToFit="1"/>
    </xf>
    <xf numFmtId="0" fontId="36" fillId="0" borderId="10" xfId="0" applyNumberFormat="1" applyFont="1" applyFill="1" applyBorder="1" applyAlignment="1">
      <alignment horizontal="center" vertical="center" shrinkToFit="1"/>
    </xf>
    <xf numFmtId="0" fontId="36" fillId="0" borderId="11" xfId="0" applyNumberFormat="1" applyFont="1" applyFill="1" applyBorder="1" applyAlignment="1">
      <alignment horizontal="center" vertical="center" shrinkToFit="1"/>
    </xf>
    <xf numFmtId="190" fontId="36" fillId="0" borderId="10" xfId="0" applyNumberFormat="1" applyFont="1" applyFill="1" applyBorder="1" applyAlignment="1">
      <alignment horizontal="center" vertical="center" shrinkToFit="1"/>
    </xf>
    <xf numFmtId="190" fontId="36" fillId="0" borderId="11" xfId="0" applyNumberFormat="1" applyFont="1" applyFill="1" applyBorder="1" applyAlignment="1">
      <alignment horizontal="center" vertical="center" shrinkToFit="1"/>
    </xf>
    <xf numFmtId="0" fontId="28" fillId="0" borderId="0" xfId="0" applyFont="1" applyFill="1" applyAlignment="1">
      <alignment horizontal="left" vertical="top" wrapText="1" indent="1"/>
    </xf>
    <xf numFmtId="200" fontId="78" fillId="15" borderId="5" xfId="2" applyNumberFormat="1" applyFont="1" applyFill="1" applyBorder="1" applyAlignment="1">
      <alignment horizontal="right" vertical="center" shrinkToFit="1"/>
    </xf>
    <xf numFmtId="200" fontId="78" fillId="15" borderId="13" xfId="2" applyNumberFormat="1" applyFont="1" applyFill="1" applyBorder="1" applyAlignment="1">
      <alignment horizontal="right" vertical="center" shrinkToFit="1"/>
    </xf>
    <xf numFmtId="200" fontId="78" fillId="15" borderId="14" xfId="2" applyNumberFormat="1" applyFont="1" applyFill="1" applyBorder="1" applyAlignment="1">
      <alignment horizontal="right" vertical="center" shrinkToFit="1"/>
    </xf>
    <xf numFmtId="0" fontId="28" fillId="0" borderId="0" xfId="0" applyFont="1" applyFill="1" applyBorder="1" applyAlignment="1">
      <alignment horizontal="left" vertical="top" wrapText="1"/>
    </xf>
    <xf numFmtId="0" fontId="3" fillId="2" borderId="1" xfId="0" applyFont="1" applyFill="1" applyBorder="1" applyAlignment="1">
      <alignment horizontal="center" vertical="center"/>
    </xf>
    <xf numFmtId="0" fontId="21" fillId="2" borderId="16"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214" fontId="3" fillId="8" borderId="10" xfId="0" applyNumberFormat="1" applyFont="1" applyFill="1" applyBorder="1" applyAlignment="1">
      <alignment horizontal="right" vertical="center"/>
    </xf>
    <xf numFmtId="214" fontId="3" fillId="8" borderId="11" xfId="0" applyNumberFormat="1" applyFont="1" applyFill="1" applyBorder="1" applyAlignment="1">
      <alignment horizontal="right" vertical="center"/>
    </xf>
    <xf numFmtId="214" fontId="3" fillId="15" borderId="10" xfId="0" applyNumberFormat="1" applyFont="1" applyFill="1" applyBorder="1" applyAlignment="1">
      <alignment horizontal="right" vertical="center" wrapText="1"/>
    </xf>
    <xf numFmtId="214" fontId="3" fillId="15" borderId="6" xfId="0" applyNumberFormat="1" applyFont="1" applyFill="1" applyBorder="1" applyAlignment="1">
      <alignment horizontal="right" vertical="center" wrapText="1"/>
    </xf>
    <xf numFmtId="214" fontId="3" fillId="15" borderId="11" xfId="0" applyNumberFormat="1" applyFont="1" applyFill="1" applyBorder="1" applyAlignment="1">
      <alignment horizontal="right" vertical="center" wrapText="1"/>
    </xf>
    <xf numFmtId="0" fontId="12" fillId="2" borderId="10"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2" borderId="14" xfId="0" applyFont="1" applyFill="1" applyBorder="1" applyAlignment="1">
      <alignment horizontal="center" vertical="center" wrapText="1" shrinkToFit="1"/>
    </xf>
    <xf numFmtId="217" fontId="9" fillId="15" borderId="2" xfId="2" applyNumberFormat="1" applyFont="1" applyFill="1" applyBorder="1" applyAlignment="1">
      <alignment horizontal="right" vertical="center" wrapText="1"/>
    </xf>
    <xf numFmtId="214" fontId="78" fillId="15" borderId="61" xfId="2" applyNumberFormat="1"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211" fontId="78" fillId="15" borderId="12" xfId="2" applyNumberFormat="1" applyFont="1" applyFill="1" applyBorder="1" applyAlignment="1">
      <alignment horizontal="right" vertical="center" shrinkToFit="1"/>
    </xf>
    <xf numFmtId="211" fontId="78" fillId="15" borderId="0" xfId="2" applyNumberFormat="1" applyFont="1" applyFill="1" applyBorder="1" applyAlignment="1">
      <alignment horizontal="right" vertical="center" shrinkToFit="1"/>
    </xf>
    <xf numFmtId="211" fontId="78" fillId="15" borderId="9" xfId="2" applyNumberFormat="1" applyFont="1" applyFill="1" applyBorder="1" applyAlignment="1">
      <alignment horizontal="right" vertical="center" shrinkToFit="1"/>
    </xf>
    <xf numFmtId="181" fontId="78" fillId="8" borderId="8" xfId="0" applyNumberFormat="1" applyFont="1" applyFill="1" applyBorder="1" applyAlignment="1">
      <alignment vertical="center" shrinkToFit="1"/>
    </xf>
    <xf numFmtId="0" fontId="3" fillId="0" borderId="16"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4" xfId="0" applyFont="1" applyFill="1" applyBorder="1" applyAlignment="1">
      <alignment horizontal="left" vertical="center"/>
    </xf>
    <xf numFmtId="181" fontId="78" fillId="8" borderId="8" xfId="0" applyNumberFormat="1" applyFont="1" applyFill="1" applyBorder="1" applyAlignment="1">
      <alignment vertical="center" wrapText="1" shrinkToFit="1"/>
    </xf>
    <xf numFmtId="0" fontId="3" fillId="2" borderId="3" xfId="0" applyFont="1" applyFill="1" applyBorder="1" applyAlignment="1">
      <alignment horizontal="center" vertical="center" wrapText="1"/>
    </xf>
    <xf numFmtId="211" fontId="78" fillId="15" borderId="5" xfId="2" applyNumberFormat="1" applyFont="1" applyFill="1" applyBorder="1" applyAlignment="1">
      <alignment horizontal="right" vertical="center" shrinkToFit="1"/>
    </xf>
    <xf numFmtId="181" fontId="78" fillId="8" borderId="5" xfId="0" applyNumberFormat="1" applyFont="1" applyFill="1" applyBorder="1" applyAlignment="1">
      <alignment vertical="center" shrinkToFit="1"/>
    </xf>
    <xf numFmtId="181" fontId="78" fillId="8" borderId="13" xfId="0" applyNumberFormat="1" applyFont="1" applyFill="1" applyBorder="1" applyAlignment="1">
      <alignment vertical="center" shrinkToFit="1"/>
    </xf>
    <xf numFmtId="181" fontId="78" fillId="8" borderId="14" xfId="0" applyNumberFormat="1" applyFont="1" applyFill="1" applyBorder="1" applyAlignment="1">
      <alignment vertical="center" shrinkToFit="1"/>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0" fontId="3" fillId="15" borderId="16" xfId="0" applyFont="1" applyFill="1" applyBorder="1" applyAlignment="1">
      <alignment vertical="center" wrapText="1"/>
    </xf>
    <xf numFmtId="0" fontId="3" fillId="15" borderId="15" xfId="0" applyFont="1" applyFill="1" applyBorder="1" applyAlignment="1">
      <alignment vertical="center" wrapText="1"/>
    </xf>
    <xf numFmtId="0" fontId="3" fillId="15" borderId="4" xfId="0" applyFont="1" applyFill="1" applyBorder="1" applyAlignment="1">
      <alignment vertical="center" wrapText="1"/>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5" fillId="0" borderId="16" xfId="0" applyFont="1" applyFill="1" applyBorder="1" applyAlignment="1">
      <alignment vertical="center" shrinkToFit="1"/>
    </xf>
    <xf numFmtId="0" fontId="5" fillId="0" borderId="15" xfId="0" applyFont="1" applyFill="1" applyBorder="1" applyAlignment="1">
      <alignment vertical="center" shrinkToFit="1"/>
    </xf>
    <xf numFmtId="0" fontId="5" fillId="0" borderId="4" xfId="0" applyFont="1" applyFill="1" applyBorder="1" applyAlignment="1">
      <alignment vertical="center" shrinkToFit="1"/>
    </xf>
    <xf numFmtId="0" fontId="3" fillId="2" borderId="1" xfId="0" applyFont="1" applyFill="1" applyBorder="1" applyAlignment="1">
      <alignment horizont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28" fillId="0" borderId="12" xfId="0" applyFont="1" applyFill="1" applyBorder="1" applyAlignment="1">
      <alignment horizontal="left" vertical="center" wrapText="1"/>
    </xf>
    <xf numFmtId="0" fontId="28" fillId="0" borderId="0" xfId="0" applyFont="1" applyFill="1" applyBorder="1" applyAlignment="1">
      <alignment horizontal="left" vertical="center" wrapText="1"/>
    </xf>
    <xf numFmtId="211" fontId="78" fillId="8" borderId="5" xfId="2" applyNumberFormat="1" applyFont="1" applyFill="1" applyBorder="1" applyAlignment="1">
      <alignment horizontal="right" vertical="center" shrinkToFit="1"/>
    </xf>
    <xf numFmtId="211" fontId="78" fillId="8" borderId="13" xfId="2" applyNumberFormat="1" applyFont="1" applyFill="1" applyBorder="1" applyAlignment="1">
      <alignment horizontal="right"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211" fontId="78" fillId="15" borderId="3" xfId="2" applyNumberFormat="1" applyFont="1" applyFill="1" applyBorder="1" applyAlignment="1">
      <alignment horizontal="right" vertical="center" wrapText="1"/>
    </xf>
    <xf numFmtId="181" fontId="78" fillId="8" borderId="3" xfId="0" applyNumberFormat="1" applyFont="1" applyFill="1" applyBorder="1" applyAlignment="1">
      <alignment vertical="center" wrapText="1" shrinkToFit="1"/>
    </xf>
    <xf numFmtId="188" fontId="78" fillId="15" borderId="5" xfId="2" applyNumberFormat="1" applyFont="1" applyFill="1" applyBorder="1" applyAlignment="1">
      <alignment horizontal="right" vertical="center" shrinkToFit="1"/>
    </xf>
    <xf numFmtId="188" fontId="78" fillId="15" borderId="13" xfId="2" applyNumberFormat="1" applyFont="1" applyFill="1" applyBorder="1" applyAlignment="1">
      <alignment horizontal="right" vertical="center" shrinkToFit="1"/>
    </xf>
    <xf numFmtId="188" fontId="78" fillId="15" borderId="5" xfId="2" applyNumberFormat="1" applyFont="1" applyFill="1" applyBorder="1" applyAlignment="1">
      <alignment horizontal="right" vertical="center" wrapText="1" shrinkToFit="1"/>
    </xf>
    <xf numFmtId="188" fontId="78" fillId="15" borderId="13" xfId="2" applyNumberFormat="1" applyFont="1" applyFill="1" applyBorder="1" applyAlignment="1">
      <alignment horizontal="right" vertical="center" wrapText="1" shrinkToFit="1"/>
    </xf>
    <xf numFmtId="188" fontId="78" fillId="15" borderId="12" xfId="2" applyNumberFormat="1" applyFont="1" applyFill="1" applyBorder="1" applyAlignment="1">
      <alignment horizontal="right" vertical="center" wrapText="1" shrinkToFit="1"/>
    </xf>
    <xf numFmtId="188" fontId="78" fillId="15" borderId="0" xfId="2" applyNumberFormat="1" applyFont="1" applyFill="1" applyBorder="1" applyAlignment="1">
      <alignment horizontal="right" vertical="center" wrapText="1" shrinkToFit="1"/>
    </xf>
    <xf numFmtId="197" fontId="68" fillId="0" borderId="183" xfId="2" applyNumberFormat="1" applyFont="1" applyFill="1" applyBorder="1" applyAlignment="1">
      <alignment horizontal="left" vertical="center"/>
    </xf>
    <xf numFmtId="197" fontId="68" fillId="0" borderId="184" xfId="2" applyNumberFormat="1" applyFont="1" applyFill="1" applyBorder="1" applyAlignment="1">
      <alignment horizontal="left" vertical="center"/>
    </xf>
    <xf numFmtId="197" fontId="68" fillId="0" borderId="185" xfId="2" applyNumberFormat="1" applyFont="1" applyFill="1" applyBorder="1" applyAlignment="1">
      <alignment horizontal="left" vertical="center"/>
    </xf>
    <xf numFmtId="197" fontId="68" fillId="0" borderId="75" xfId="2" applyNumberFormat="1" applyFont="1" applyFill="1" applyBorder="1" applyAlignment="1">
      <alignment horizontal="left" vertical="center"/>
    </xf>
    <xf numFmtId="197" fontId="68" fillId="0" borderId="88" xfId="2" applyNumberFormat="1" applyFont="1" applyFill="1" applyBorder="1" applyAlignment="1">
      <alignment horizontal="left" vertical="center"/>
    </xf>
    <xf numFmtId="197" fontId="68" fillId="0" borderId="76" xfId="2" applyNumberFormat="1" applyFont="1" applyFill="1" applyBorder="1" applyAlignment="1">
      <alignment horizontal="left" vertical="center"/>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28" fillId="0" borderId="0" xfId="0" applyFont="1" applyFill="1" applyAlignment="1">
      <alignment horizontal="center" vertical="center" wrapText="1"/>
    </xf>
    <xf numFmtId="0" fontId="28" fillId="0" borderId="9" xfId="0" applyFont="1" applyFill="1" applyBorder="1" applyAlignment="1">
      <alignment horizontal="center" vertical="center" wrapText="1"/>
    </xf>
    <xf numFmtId="181" fontId="78" fillId="8" borderId="14" xfId="0" applyNumberFormat="1" applyFont="1" applyFill="1" applyBorder="1" applyAlignment="1">
      <alignment vertical="center" wrapText="1" shrinkToFit="1"/>
    </xf>
    <xf numFmtId="211" fontId="78" fillId="8" borderId="3" xfId="2" applyNumberFormat="1" applyFont="1" applyFill="1" applyBorder="1" applyAlignment="1">
      <alignment horizontal="right" vertical="center" wrapText="1"/>
    </xf>
    <xf numFmtId="211" fontId="78" fillId="8" borderId="5" xfId="2"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9" xfId="0" applyFont="1" applyFill="1" applyBorder="1" applyAlignment="1">
      <alignment horizontal="right" vertical="center" wrapText="1"/>
    </xf>
    <xf numFmtId="0" fontId="30" fillId="0" borderId="0" xfId="0" applyFont="1" applyFill="1" applyAlignment="1">
      <alignment horizontal="left" vertical="center" wrapText="1"/>
    </xf>
    <xf numFmtId="0" fontId="3" fillId="2" borderId="2"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15" borderId="15" xfId="0" applyFont="1" applyFill="1" applyBorder="1" applyAlignment="1">
      <alignment horizontal="center" vertical="center"/>
    </xf>
    <xf numFmtId="0" fontId="3" fillId="15" borderId="4" xfId="0" applyFont="1" applyFill="1" applyBorder="1" applyAlignment="1">
      <alignment horizontal="center" vertical="center"/>
    </xf>
    <xf numFmtId="0" fontId="28" fillId="0" borderId="12" xfId="0" quotePrefix="1" applyFont="1" applyFill="1" applyBorder="1" applyAlignment="1">
      <alignment horizontal="left" vertical="center" shrinkToFit="1"/>
    </xf>
    <xf numFmtId="0" fontId="28" fillId="0" borderId="0" xfId="0" quotePrefix="1" applyFont="1" applyFill="1" applyBorder="1" applyAlignment="1">
      <alignment horizontal="left" vertical="center" shrinkToFit="1"/>
    </xf>
    <xf numFmtId="0" fontId="28" fillId="0" borderId="0" xfId="0" applyFont="1" applyFill="1" applyBorder="1" applyAlignment="1">
      <alignment vertical="top" wrapText="1"/>
    </xf>
    <xf numFmtId="0" fontId="3" fillId="15" borderId="16" xfId="0" applyFont="1" applyFill="1" applyBorder="1" applyAlignment="1">
      <alignment horizontal="left" vertical="center"/>
    </xf>
    <xf numFmtId="0" fontId="3" fillId="15" borderId="15" xfId="0" applyFont="1" applyFill="1" applyBorder="1" applyAlignment="1">
      <alignment horizontal="left" vertical="center"/>
    </xf>
    <xf numFmtId="0" fontId="3" fillId="15" borderId="4" xfId="0" applyFont="1" applyFill="1" applyBorder="1" applyAlignment="1">
      <alignment horizontal="left" vertical="center"/>
    </xf>
    <xf numFmtId="221" fontId="78" fillId="15" borderId="10" xfId="2" applyNumberFormat="1" applyFont="1" applyFill="1" applyBorder="1" applyAlignment="1">
      <alignment horizontal="right" vertical="center" wrapText="1" shrinkToFit="1"/>
    </xf>
    <xf numFmtId="221" fontId="78" fillId="15" borderId="6" xfId="2" applyNumberFormat="1" applyFont="1" applyFill="1" applyBorder="1" applyAlignment="1">
      <alignment horizontal="right" vertical="center" wrapText="1" shrinkToFit="1"/>
    </xf>
    <xf numFmtId="211" fontId="78" fillId="15" borderId="8" xfId="2" applyNumberFormat="1" applyFont="1" applyFill="1" applyBorder="1" applyAlignment="1">
      <alignment horizontal="right" vertical="center" wrapText="1"/>
    </xf>
    <xf numFmtId="211" fontId="78" fillId="15" borderId="172" xfId="2" applyNumberFormat="1" applyFont="1" applyFill="1" applyBorder="1" applyAlignment="1">
      <alignment horizontal="right" vertical="center" wrapText="1"/>
    </xf>
    <xf numFmtId="211" fontId="78" fillId="15" borderId="173" xfId="2" applyNumberFormat="1" applyFont="1" applyFill="1" applyBorder="1" applyAlignment="1">
      <alignment horizontal="right" vertical="center" wrapText="1"/>
    </xf>
    <xf numFmtId="211" fontId="78" fillId="15" borderId="174" xfId="2" applyNumberFormat="1" applyFont="1" applyFill="1" applyBorder="1" applyAlignment="1">
      <alignment horizontal="right" vertical="center" wrapText="1"/>
    </xf>
    <xf numFmtId="183" fontId="9" fillId="15" borderId="171" xfId="0" applyNumberFormat="1" applyFont="1" applyFill="1" applyBorder="1" applyAlignment="1">
      <alignment horizontal="right" vertical="center"/>
    </xf>
    <xf numFmtId="0" fontId="3" fillId="15" borderId="1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5" xfId="0" applyFont="1" applyFill="1" applyBorder="1" applyAlignment="1">
      <alignment vertical="center"/>
    </xf>
    <xf numFmtId="0" fontId="3" fillId="0" borderId="4" xfId="0" applyFont="1" applyFill="1" applyBorder="1" applyAlignment="1">
      <alignment vertical="center"/>
    </xf>
    <xf numFmtId="218" fontId="78" fillId="15" borderId="2" xfId="2" applyNumberFormat="1" applyFont="1" applyFill="1" applyBorder="1" applyAlignment="1">
      <alignment horizontal="right" vertical="center" shrinkToFit="1"/>
    </xf>
    <xf numFmtId="215" fontId="78" fillId="8" borderId="2" xfId="0" applyNumberFormat="1" applyFont="1" applyFill="1" applyBorder="1" applyAlignment="1">
      <alignment vertical="center" shrinkToFit="1"/>
    </xf>
    <xf numFmtId="0" fontId="28" fillId="0" borderId="0" xfId="0" applyFont="1" applyFill="1" applyAlignment="1">
      <alignment horizontal="left" vertical="center" wrapText="1"/>
    </xf>
    <xf numFmtId="226" fontId="9" fillId="0" borderId="172" xfId="0" applyNumberFormat="1" applyFont="1" applyFill="1" applyBorder="1" applyAlignment="1">
      <alignment horizontal="right" vertical="center"/>
    </xf>
    <xf numFmtId="226" fontId="9" fillId="0" borderId="173" xfId="0" applyNumberFormat="1" applyFont="1" applyFill="1" applyBorder="1" applyAlignment="1">
      <alignment horizontal="right" vertical="center"/>
    </xf>
    <xf numFmtId="226" fontId="9" fillId="0" borderId="174" xfId="0" applyNumberFormat="1" applyFont="1" applyFill="1" applyBorder="1" applyAlignment="1">
      <alignment horizontal="right" vertical="center"/>
    </xf>
    <xf numFmtId="215" fontId="78" fillId="8" borderId="0" xfId="2" applyNumberFormat="1" applyFont="1" applyFill="1" applyBorder="1" applyAlignment="1">
      <alignment horizontal="right" vertical="center" shrinkToFit="1"/>
    </xf>
    <xf numFmtId="215" fontId="78" fillId="8" borderId="9" xfId="2" applyNumberFormat="1" applyFont="1" applyFill="1" applyBorder="1" applyAlignment="1">
      <alignment horizontal="right" vertical="center" shrinkToFit="1"/>
    </xf>
    <xf numFmtId="197" fontId="80" fillId="0" borderId="183" xfId="2" applyNumberFormat="1" applyFont="1" applyFill="1" applyBorder="1" applyAlignment="1">
      <alignment horizontal="left" vertical="center"/>
    </xf>
    <xf numFmtId="197" fontId="80" fillId="0" borderId="184" xfId="2" applyNumberFormat="1" applyFont="1" applyFill="1" applyBorder="1" applyAlignment="1">
      <alignment horizontal="left" vertical="center"/>
    </xf>
    <xf numFmtId="197" fontId="80" fillId="0" borderId="185" xfId="2" applyNumberFormat="1" applyFont="1" applyFill="1" applyBorder="1" applyAlignment="1">
      <alignment horizontal="left" vertical="center"/>
    </xf>
    <xf numFmtId="197" fontId="80" fillId="0" borderId="75" xfId="2" applyNumberFormat="1" applyFont="1" applyFill="1" applyBorder="1" applyAlignment="1">
      <alignment horizontal="left" vertical="center"/>
    </xf>
    <xf numFmtId="197" fontId="80" fillId="0" borderId="88" xfId="2" applyNumberFormat="1" applyFont="1" applyFill="1" applyBorder="1" applyAlignment="1">
      <alignment horizontal="left" vertical="center"/>
    </xf>
    <xf numFmtId="197" fontId="80" fillId="0" borderId="76" xfId="2" applyNumberFormat="1" applyFont="1" applyFill="1" applyBorder="1" applyAlignment="1">
      <alignment horizontal="left" vertical="center"/>
    </xf>
    <xf numFmtId="218" fontId="78" fillId="8" borderId="12" xfId="2" applyNumberFormat="1" applyFont="1" applyFill="1" applyBorder="1" applyAlignment="1">
      <alignment horizontal="right" vertical="center" shrinkToFit="1"/>
    </xf>
    <xf numFmtId="218" fontId="78" fillId="8" borderId="0" xfId="2" applyNumberFormat="1" applyFont="1" applyFill="1" applyBorder="1" applyAlignment="1">
      <alignment horizontal="right" vertical="center" shrinkToFit="1"/>
    </xf>
    <xf numFmtId="212" fontId="78" fillId="15" borderId="3" xfId="2" applyNumberFormat="1" applyFont="1" applyFill="1" applyBorder="1" applyAlignment="1">
      <alignment horizontal="right" vertical="center" shrinkToFit="1"/>
    </xf>
    <xf numFmtId="181" fontId="78" fillId="8" borderId="3" xfId="0" applyNumberFormat="1" applyFont="1" applyFill="1" applyBorder="1" applyAlignment="1">
      <alignment vertical="center" shrinkToFit="1"/>
    </xf>
    <xf numFmtId="211" fontId="78" fillId="15" borderId="3" xfId="2" applyNumberFormat="1" applyFont="1" applyFill="1" applyBorder="1" applyAlignment="1">
      <alignment horizontal="right" vertical="center" shrinkToFit="1"/>
    </xf>
    <xf numFmtId="221" fontId="78" fillId="15" borderId="10" xfId="2" applyNumberFormat="1" applyFont="1" applyFill="1" applyBorder="1" applyAlignment="1">
      <alignment horizontal="right" vertical="center" shrinkToFit="1"/>
    </xf>
    <xf numFmtId="221" fontId="78" fillId="15" borderId="6" xfId="2" applyNumberFormat="1" applyFont="1" applyFill="1" applyBorder="1" applyAlignment="1">
      <alignment horizontal="right" vertical="center" shrinkToFit="1"/>
    </xf>
    <xf numFmtId="3" fontId="78" fillId="15" borderId="5" xfId="2" applyNumberFormat="1" applyFont="1" applyFill="1" applyBorder="1" applyAlignment="1">
      <alignment horizontal="right" vertical="center" shrinkToFit="1"/>
    </xf>
    <xf numFmtId="3" fontId="78" fillId="15" borderId="13" xfId="2" applyNumberFormat="1" applyFont="1" applyFill="1" applyBorder="1" applyAlignment="1">
      <alignment horizontal="right" vertical="center" shrinkToFit="1"/>
    </xf>
    <xf numFmtId="0" fontId="78" fillId="15" borderId="12" xfId="2" applyNumberFormat="1" applyFont="1" applyFill="1" applyBorder="1" applyAlignment="1">
      <alignment horizontal="right" vertical="center" shrinkToFit="1"/>
    </xf>
    <xf numFmtId="0" fontId="78" fillId="15" borderId="0" xfId="2" applyNumberFormat="1" applyFont="1" applyFill="1" applyBorder="1" applyAlignment="1">
      <alignment horizontal="right" vertical="center" shrinkToFit="1"/>
    </xf>
    <xf numFmtId="215" fontId="78" fillId="8" borderId="10" xfId="0" applyNumberFormat="1" applyFont="1" applyFill="1" applyBorder="1" applyAlignment="1">
      <alignment vertical="center" shrinkToFit="1"/>
    </xf>
    <xf numFmtId="215" fontId="78" fillId="8" borderId="6" xfId="0" applyNumberFormat="1" applyFont="1" applyFill="1" applyBorder="1" applyAlignment="1">
      <alignment vertical="center" shrinkToFit="1"/>
    </xf>
    <xf numFmtId="215" fontId="78" fillId="8" borderId="11" xfId="0" applyNumberFormat="1" applyFont="1" applyFill="1" applyBorder="1" applyAlignment="1">
      <alignment vertical="center" shrinkToFit="1"/>
    </xf>
    <xf numFmtId="0" fontId="67" fillId="9" borderId="172" xfId="0" applyFont="1" applyFill="1" applyBorder="1" applyAlignment="1">
      <alignment horizontal="center" vertical="center" wrapText="1"/>
    </xf>
    <xf numFmtId="0" fontId="67" fillId="9" borderId="173" xfId="0" applyFont="1" applyFill="1" applyBorder="1" applyAlignment="1">
      <alignment horizontal="center" vertical="center" wrapText="1"/>
    </xf>
    <xf numFmtId="0" fontId="67" fillId="9" borderId="174" xfId="0" applyFont="1" applyFill="1" applyBorder="1" applyAlignment="1">
      <alignment horizontal="center" vertical="center" wrapText="1"/>
    </xf>
    <xf numFmtId="0" fontId="3" fillId="15" borderId="16" xfId="0" applyFont="1" applyFill="1" applyBorder="1" applyAlignment="1">
      <alignment horizontal="center" vertical="center" wrapText="1"/>
    </xf>
    <xf numFmtId="0" fontId="3" fillId="15" borderId="4" xfId="0" applyFont="1" applyFill="1" applyBorder="1" applyAlignment="1">
      <alignment horizontal="center" vertical="center" wrapText="1"/>
    </xf>
    <xf numFmtId="219" fontId="3" fillId="15" borderId="173" xfId="0" applyNumberFormat="1" applyFont="1" applyFill="1" applyBorder="1" applyAlignment="1">
      <alignment horizontal="left" vertical="center" wrapText="1"/>
    </xf>
    <xf numFmtId="219" fontId="3" fillId="15" borderId="15" xfId="0" applyNumberFormat="1" applyFont="1" applyFill="1" applyBorder="1" applyAlignment="1">
      <alignment horizontal="left" vertical="center" wrapText="1"/>
    </xf>
    <xf numFmtId="219" fontId="3" fillId="15" borderId="173" xfId="0" applyNumberFormat="1" applyFont="1" applyFill="1" applyBorder="1">
      <alignment vertical="center"/>
    </xf>
    <xf numFmtId="219" fontId="3" fillId="15" borderId="15" xfId="0" applyNumberFormat="1" applyFont="1" applyFill="1" applyBorder="1">
      <alignment vertical="center"/>
    </xf>
    <xf numFmtId="0" fontId="67" fillId="9" borderId="173" xfId="0" applyFont="1" applyFill="1" applyBorder="1" applyAlignment="1">
      <alignment horizontal="left" vertical="center"/>
    </xf>
    <xf numFmtId="0" fontId="3" fillId="2" borderId="177" xfId="0" applyFont="1" applyFill="1" applyBorder="1" applyAlignment="1">
      <alignment horizontal="center" vertical="center"/>
    </xf>
    <xf numFmtId="0" fontId="3" fillId="2" borderId="10" xfId="0" applyFont="1" applyFill="1" applyBorder="1" applyAlignment="1">
      <alignment horizontal="center" vertical="center" textRotation="255" wrapText="1"/>
    </xf>
    <xf numFmtId="0" fontId="3" fillId="2" borderId="11" xfId="0" applyFont="1" applyFill="1" applyBorder="1" applyAlignment="1">
      <alignment horizontal="center" vertical="center" textRotation="255" wrapText="1"/>
    </xf>
    <xf numFmtId="0" fontId="3" fillId="2" borderId="12"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14" xfId="0" applyFont="1" applyFill="1" applyBorder="1" applyAlignment="1">
      <alignment horizontal="center" vertical="center" textRotation="255" wrapText="1"/>
    </xf>
    <xf numFmtId="0" fontId="3" fillId="9" borderId="172" xfId="0" applyFont="1" applyFill="1" applyBorder="1" applyAlignment="1">
      <alignment horizontal="center" vertical="center"/>
    </xf>
    <xf numFmtId="0" fontId="3" fillId="9" borderId="173" xfId="0"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15" borderId="5"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28" fillId="0" borderId="12"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28" fillId="0" borderId="9" xfId="0" applyFont="1" applyFill="1" applyBorder="1" applyAlignment="1">
      <alignment horizontal="left" vertical="center" shrinkToFit="1"/>
    </xf>
    <xf numFmtId="0" fontId="28" fillId="0" borderId="12" xfId="0" applyFont="1" applyFill="1" applyBorder="1" applyAlignment="1">
      <alignment vertical="center" wrapText="1"/>
    </xf>
    <xf numFmtId="0" fontId="28" fillId="0" borderId="9" xfId="0" applyFont="1" applyFill="1" applyBorder="1" applyAlignment="1">
      <alignment vertical="center" wrapText="1"/>
    </xf>
    <xf numFmtId="0" fontId="28" fillId="0" borderId="13" xfId="0" applyFont="1" applyFill="1" applyBorder="1" applyAlignment="1">
      <alignment vertical="top" wrapText="1"/>
    </xf>
    <xf numFmtId="0" fontId="29" fillId="0" borderId="38"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9" xfId="0" applyFont="1" applyFill="1" applyBorder="1" applyAlignment="1">
      <alignment horizontal="left" vertical="center" shrinkToFit="1"/>
    </xf>
    <xf numFmtId="0" fontId="5" fillId="0" borderId="12" xfId="0" applyFont="1" applyFill="1" applyBorder="1" applyAlignment="1">
      <alignment vertical="center" wrapText="1"/>
    </xf>
    <xf numFmtId="0" fontId="5" fillId="0" borderId="0" xfId="0" applyFont="1" applyFill="1" applyBorder="1" applyAlignment="1">
      <alignment vertical="center" wrapText="1"/>
    </xf>
    <xf numFmtId="0" fontId="21" fillId="15" borderId="16" xfId="0" applyFont="1" applyFill="1" applyBorder="1" applyAlignment="1">
      <alignment horizontal="left" vertical="center" wrapText="1"/>
    </xf>
    <xf numFmtId="0" fontId="21" fillId="15" borderId="15" xfId="0" applyFont="1" applyFill="1" applyBorder="1" applyAlignment="1">
      <alignment horizontal="left" vertical="center" wrapText="1"/>
    </xf>
    <xf numFmtId="0" fontId="21" fillId="15" borderId="4" xfId="0" applyFont="1" applyFill="1" applyBorder="1" applyAlignment="1">
      <alignment horizontal="left" vertical="center" wrapText="1"/>
    </xf>
    <xf numFmtId="0" fontId="21" fillId="15" borderId="172" xfId="0" applyFont="1" applyFill="1" applyBorder="1" applyAlignment="1">
      <alignment horizontal="left" vertical="center" wrapText="1"/>
    </xf>
    <xf numFmtId="0" fontId="21" fillId="15" borderId="173" xfId="0" applyFont="1" applyFill="1" applyBorder="1" applyAlignment="1">
      <alignment horizontal="left" vertical="center" wrapText="1"/>
    </xf>
    <xf numFmtId="0" fontId="21" fillId="15" borderId="174" xfId="0" applyFont="1" applyFill="1" applyBorder="1" applyAlignment="1">
      <alignment horizontal="left" vertical="center" wrapText="1"/>
    </xf>
    <xf numFmtId="0" fontId="24" fillId="0" borderId="0"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6"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4" xfId="0" applyFont="1" applyFill="1" applyBorder="1" applyAlignment="1">
      <alignment horizontal="left" vertical="center" shrinkToFit="1"/>
    </xf>
    <xf numFmtId="215" fontId="78" fillId="8" borderId="8" xfId="0" applyNumberFormat="1" applyFont="1" applyFill="1" applyBorder="1" applyAlignment="1">
      <alignment vertical="center" wrapText="1" shrinkToFi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28" fillId="15" borderId="16" xfId="0" applyFont="1" applyFill="1" applyBorder="1" applyAlignment="1">
      <alignment vertical="center" wrapText="1"/>
    </xf>
    <xf numFmtId="0" fontId="28" fillId="15" borderId="15" xfId="0" applyFont="1" applyFill="1" applyBorder="1" applyAlignment="1">
      <alignment vertical="center" wrapText="1"/>
    </xf>
    <xf numFmtId="0" fontId="28" fillId="15" borderId="4" xfId="0" applyFont="1" applyFill="1" applyBorder="1" applyAlignment="1">
      <alignment vertical="center" wrapText="1"/>
    </xf>
    <xf numFmtId="0" fontId="28" fillId="0" borderId="105" xfId="0" applyFont="1" applyFill="1" applyBorder="1" applyAlignment="1">
      <alignment vertical="center" wrapText="1"/>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2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9" xfId="0" applyFont="1" applyFill="1" applyBorder="1" applyAlignment="1">
      <alignment horizontal="right" vertical="center"/>
    </xf>
    <xf numFmtId="0" fontId="63" fillId="0" borderId="0" xfId="0" applyFont="1" applyFill="1" applyAlignment="1">
      <alignment horizontal="center" vertical="center"/>
    </xf>
    <xf numFmtId="0" fontId="5" fillId="0" borderId="12" xfId="0" applyFont="1" applyFill="1" applyBorder="1" applyAlignment="1">
      <alignment horizontal="right" vertical="center" wrapText="1"/>
    </xf>
    <xf numFmtId="0" fontId="3" fillId="2" borderId="137" xfId="0" applyFont="1" applyFill="1" applyBorder="1" applyAlignment="1">
      <alignment horizontal="center" vertical="center"/>
    </xf>
    <xf numFmtId="0" fontId="3" fillId="0" borderId="0" xfId="0" applyFont="1" applyFill="1" applyBorder="1" applyAlignment="1">
      <alignment horizontal="left" vertical="center" wrapText="1"/>
    </xf>
    <xf numFmtId="218" fontId="78" fillId="8" borderId="12" xfId="2" applyNumberFormat="1" applyFont="1" applyFill="1" applyBorder="1" applyAlignment="1">
      <alignment horizontal="right" vertical="center" indent="1"/>
    </xf>
    <xf numFmtId="218" fontId="78" fillId="8" borderId="0" xfId="2" applyNumberFormat="1" applyFont="1" applyFill="1" applyBorder="1" applyAlignment="1">
      <alignment horizontal="right" vertical="center" indent="1"/>
    </xf>
    <xf numFmtId="218" fontId="78" fillId="8" borderId="9" xfId="2" applyNumberFormat="1" applyFont="1" applyFill="1" applyBorder="1" applyAlignment="1">
      <alignment horizontal="right" vertical="center" indent="1"/>
    </xf>
    <xf numFmtId="197" fontId="80" fillId="0" borderId="183" xfId="2" applyNumberFormat="1" applyFont="1" applyFill="1" applyBorder="1" applyAlignment="1">
      <alignment horizontal="left" vertical="center" shrinkToFit="1"/>
    </xf>
    <xf numFmtId="197" fontId="80" fillId="0" borderId="184" xfId="2" applyNumberFormat="1" applyFont="1" applyFill="1" applyBorder="1" applyAlignment="1">
      <alignment horizontal="left" vertical="center" shrinkToFit="1"/>
    </xf>
    <xf numFmtId="197" fontId="80" fillId="0" borderId="185" xfId="2" applyNumberFormat="1" applyFont="1" applyFill="1" applyBorder="1" applyAlignment="1">
      <alignment horizontal="left" vertical="center" shrinkToFit="1"/>
    </xf>
    <xf numFmtId="197" fontId="80" fillId="0" borderId="75" xfId="2" applyNumberFormat="1" applyFont="1" applyFill="1" applyBorder="1" applyAlignment="1">
      <alignment horizontal="left" vertical="center" shrinkToFit="1"/>
    </xf>
    <xf numFmtId="197" fontId="80" fillId="0" borderId="88" xfId="2" applyNumberFormat="1" applyFont="1" applyFill="1" applyBorder="1" applyAlignment="1">
      <alignment horizontal="left" vertical="center" shrinkToFit="1"/>
    </xf>
    <xf numFmtId="197" fontId="80" fillId="0" borderId="76" xfId="2" applyNumberFormat="1" applyFont="1" applyFill="1" applyBorder="1" applyAlignment="1">
      <alignment horizontal="left" vertical="center" shrinkToFit="1"/>
    </xf>
    <xf numFmtId="0" fontId="28" fillId="15" borderId="16" xfId="0" applyFont="1" applyFill="1" applyBorder="1" applyAlignment="1">
      <alignment vertical="center"/>
    </xf>
    <xf numFmtId="0" fontId="28" fillId="15" borderId="15" xfId="0" applyFont="1" applyFill="1" applyBorder="1" applyAlignment="1">
      <alignment vertical="center"/>
    </xf>
    <xf numFmtId="0" fontId="28" fillId="15" borderId="4" xfId="0" applyFont="1" applyFill="1" applyBorder="1" applyAlignment="1">
      <alignment vertical="center"/>
    </xf>
    <xf numFmtId="188" fontId="78" fillId="15" borderId="12" xfId="2" applyNumberFormat="1" applyFont="1" applyFill="1" applyBorder="1" applyAlignment="1">
      <alignment horizontal="right" vertical="center" shrinkToFit="1"/>
    </xf>
    <xf numFmtId="188" fontId="78" fillId="15" borderId="0" xfId="2" applyNumberFormat="1" applyFont="1" applyFill="1" applyBorder="1" applyAlignment="1">
      <alignment horizontal="right" vertical="center" shrinkToFit="1"/>
    </xf>
    <xf numFmtId="0" fontId="3" fillId="9" borderId="172" xfId="0" applyFont="1" applyFill="1" applyBorder="1" applyAlignment="1">
      <alignment horizontal="center" vertical="center" wrapText="1"/>
    </xf>
    <xf numFmtId="0" fontId="3" fillId="9" borderId="173" xfId="0" applyFont="1" applyFill="1" applyBorder="1" applyAlignment="1">
      <alignment horizontal="center" vertical="center" wrapText="1"/>
    </xf>
    <xf numFmtId="0" fontId="28" fillId="0" borderId="0" xfId="0" applyFont="1" applyFill="1" applyAlignment="1">
      <alignment vertical="top" wrapText="1"/>
    </xf>
    <xf numFmtId="0" fontId="28" fillId="0" borderId="10" xfId="0" applyFont="1" applyFill="1" applyBorder="1" applyAlignment="1">
      <alignment vertical="center" wrapText="1"/>
    </xf>
    <xf numFmtId="0" fontId="28" fillId="0" borderId="6" xfId="0" applyFont="1" applyFill="1" applyBorder="1" applyAlignment="1">
      <alignment vertical="center" wrapText="1"/>
    </xf>
    <xf numFmtId="0" fontId="28" fillId="0" borderId="177" xfId="0" applyFont="1" applyFill="1" applyBorder="1" applyAlignment="1">
      <alignment vertical="center" wrapText="1"/>
    </xf>
    <xf numFmtId="0" fontId="28" fillId="0" borderId="5" xfId="0" applyFont="1" applyFill="1" applyBorder="1" applyAlignment="1">
      <alignment vertical="center" wrapText="1"/>
    </xf>
    <xf numFmtId="0" fontId="28" fillId="0" borderId="13" xfId="0" applyFont="1" applyFill="1" applyBorder="1" applyAlignment="1">
      <alignment vertical="center" wrapText="1"/>
    </xf>
    <xf numFmtId="0" fontId="28" fillId="0" borderId="14" xfId="0" applyFont="1" applyFill="1" applyBorder="1" applyAlignment="1">
      <alignment vertical="center" wrapText="1"/>
    </xf>
    <xf numFmtId="214" fontId="9" fillId="15" borderId="2" xfId="2" applyNumberFormat="1" applyFont="1" applyFill="1" applyBorder="1" applyAlignment="1">
      <alignment horizontal="right" vertical="center" shrinkToFit="1"/>
    </xf>
    <xf numFmtId="180" fontId="78" fillId="15" borderId="16" xfId="2" applyNumberFormat="1" applyFont="1" applyFill="1" applyBorder="1" applyAlignment="1">
      <alignment horizontal="right" vertical="center" shrinkToFit="1"/>
    </xf>
    <xf numFmtId="180" fontId="78" fillId="15" borderId="4" xfId="2" applyNumberFormat="1" applyFont="1" applyFill="1" applyBorder="1" applyAlignment="1">
      <alignment horizontal="right" vertical="center" shrinkToFit="1"/>
    </xf>
    <xf numFmtId="0" fontId="78" fillId="15" borderId="13" xfId="2" applyNumberFormat="1" applyFont="1" applyFill="1" applyBorder="1" applyAlignment="1">
      <alignment horizontal="right" vertical="center" shrinkToFit="1"/>
    </xf>
    <xf numFmtId="211" fontId="78" fillId="15" borderId="5" xfId="2" applyNumberFormat="1" applyFont="1" applyFill="1" applyBorder="1" applyAlignment="1">
      <alignment horizontal="right" vertical="center" wrapText="1"/>
    </xf>
    <xf numFmtId="211" fontId="78" fillId="15" borderId="13" xfId="2" applyNumberFormat="1" applyFont="1" applyFill="1" applyBorder="1" applyAlignment="1">
      <alignment horizontal="right" vertical="center" wrapText="1"/>
    </xf>
    <xf numFmtId="211" fontId="78" fillId="15" borderId="14" xfId="2" applyNumberFormat="1" applyFont="1" applyFill="1" applyBorder="1" applyAlignment="1">
      <alignment horizontal="right" vertical="center" wrapText="1"/>
    </xf>
    <xf numFmtId="181" fontId="78" fillId="8" borderId="5" xfId="0" applyNumberFormat="1" applyFont="1" applyFill="1" applyBorder="1" applyAlignment="1">
      <alignment vertical="center" wrapText="1" shrinkToFit="1"/>
    </xf>
    <xf numFmtId="181" fontId="78" fillId="8" borderId="13" xfId="0" applyNumberFormat="1" applyFont="1" applyFill="1" applyBorder="1" applyAlignment="1">
      <alignment vertical="center" wrapText="1" shrinkToFit="1"/>
    </xf>
    <xf numFmtId="211" fontId="78" fillId="8" borderId="3" xfId="2" applyNumberFormat="1" applyFont="1" applyFill="1" applyBorder="1" applyAlignment="1">
      <alignment horizontal="right" vertical="center" shrinkToFit="1"/>
    </xf>
    <xf numFmtId="211" fontId="78" fillId="15" borderId="8" xfId="2" applyNumberFormat="1" applyFont="1" applyFill="1" applyBorder="1" applyAlignment="1">
      <alignment horizontal="right" vertical="center" shrinkToFit="1"/>
    </xf>
    <xf numFmtId="0" fontId="21" fillId="0" borderId="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67" fillId="9" borderId="172" xfId="0" applyFont="1" applyFill="1" applyBorder="1" applyAlignment="1">
      <alignment vertical="center" wrapText="1"/>
    </xf>
    <xf numFmtId="0" fontId="67" fillId="9" borderId="173" xfId="0" applyFont="1" applyFill="1" applyBorder="1" applyAlignment="1">
      <alignment vertical="center" wrapText="1"/>
    </xf>
    <xf numFmtId="0" fontId="5" fillId="15" borderId="172" xfId="0" applyFont="1" applyFill="1" applyBorder="1" applyAlignment="1">
      <alignment horizontal="center" vertical="center"/>
    </xf>
    <xf numFmtId="0" fontId="5" fillId="15" borderId="173" xfId="0" applyFont="1" applyFill="1" applyBorder="1" applyAlignment="1">
      <alignment horizontal="center" vertical="center"/>
    </xf>
    <xf numFmtId="0" fontId="5" fillId="15" borderId="89" xfId="0" applyFont="1" applyFill="1" applyBorder="1" applyAlignment="1">
      <alignment horizontal="center" vertical="center"/>
    </xf>
    <xf numFmtId="0" fontId="3" fillId="0" borderId="15" xfId="0" applyFont="1" applyFill="1" applyBorder="1" applyAlignment="1">
      <alignment vertical="center" wrapText="1"/>
    </xf>
    <xf numFmtId="0" fontId="3" fillId="0" borderId="4" xfId="0" applyFont="1" applyFill="1" applyBorder="1" applyAlignment="1">
      <alignment vertical="center" wrapText="1"/>
    </xf>
    <xf numFmtId="0" fontId="21" fillId="15" borderId="5" xfId="0" applyFont="1" applyFill="1" applyBorder="1" applyAlignment="1">
      <alignment horizontal="left" vertical="center" wrapText="1"/>
    </xf>
    <xf numFmtId="0" fontId="21" fillId="15" borderId="13" xfId="0" applyFont="1" applyFill="1" applyBorder="1" applyAlignment="1">
      <alignment horizontal="left" vertical="center" wrapText="1"/>
    </xf>
    <xf numFmtId="0" fontId="21" fillId="15" borderId="14"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219" fontId="3" fillId="15" borderId="173" xfId="0" applyNumberFormat="1" applyFont="1" applyFill="1" applyBorder="1" applyAlignment="1">
      <alignment horizontal="right" vertical="center"/>
    </xf>
    <xf numFmtId="219" fontId="3" fillId="15" borderId="15" xfId="0" applyNumberFormat="1" applyFont="1" applyFill="1" applyBorder="1" applyAlignment="1">
      <alignment horizontal="right" vertical="center"/>
    </xf>
    <xf numFmtId="0" fontId="4" fillId="2" borderId="178" xfId="0" applyFont="1" applyFill="1" applyBorder="1" applyAlignment="1">
      <alignment horizontal="center" vertical="center"/>
    </xf>
    <xf numFmtId="0" fontId="4" fillId="2" borderId="3" xfId="0" applyFont="1" applyFill="1" applyBorder="1" applyAlignment="1">
      <alignment horizontal="center" vertical="center"/>
    </xf>
    <xf numFmtId="0" fontId="29" fillId="0" borderId="40" xfId="0" applyFont="1" applyFill="1" applyBorder="1" applyAlignment="1">
      <alignment vertical="top" wrapText="1"/>
    </xf>
    <xf numFmtId="0" fontId="5" fillId="15" borderId="174"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78" xfId="0" applyFont="1" applyFill="1" applyBorder="1" applyAlignment="1">
      <alignment vertical="center" textRotation="255"/>
    </xf>
    <xf numFmtId="0" fontId="3" fillId="2" borderId="8" xfId="0" applyFont="1" applyFill="1" applyBorder="1" applyAlignment="1">
      <alignment vertical="center" textRotation="255"/>
    </xf>
    <xf numFmtId="0" fontId="3" fillId="2" borderId="3" xfId="0" applyFont="1" applyFill="1" applyBorder="1" applyAlignment="1">
      <alignment vertical="center" textRotation="255"/>
    </xf>
    <xf numFmtId="0" fontId="3" fillId="2" borderId="173" xfId="0" applyFont="1" applyFill="1" applyBorder="1" applyAlignment="1">
      <alignment horizontal="center" vertical="center"/>
    </xf>
    <xf numFmtId="0" fontId="3" fillId="2" borderId="1" xfId="0" applyFont="1" applyFill="1" applyBorder="1" applyAlignment="1">
      <alignment horizontal="center" vertical="center" textRotation="255"/>
    </xf>
    <xf numFmtId="0" fontId="3" fillId="15" borderId="16" xfId="0" applyFont="1" applyFill="1" applyBorder="1" applyAlignment="1">
      <alignment vertical="center"/>
    </xf>
    <xf numFmtId="0" fontId="3" fillId="15" borderId="15" xfId="0" applyFont="1" applyFill="1" applyBorder="1" applyAlignment="1">
      <alignment vertical="center"/>
    </xf>
    <xf numFmtId="0" fontId="3" fillId="15" borderId="4" xfId="0" applyFont="1" applyFill="1" applyBorder="1" applyAlignment="1">
      <alignment vertical="center"/>
    </xf>
    <xf numFmtId="0" fontId="3" fillId="0" borderId="10" xfId="0" applyFont="1" applyFill="1" applyBorder="1" applyAlignment="1">
      <alignment vertical="center" textRotation="255" wrapText="1"/>
    </xf>
    <xf numFmtId="0" fontId="3" fillId="0" borderId="11" xfId="0" applyFont="1" applyFill="1" applyBorder="1" applyAlignment="1">
      <alignment vertical="center" textRotation="255" wrapText="1"/>
    </xf>
    <xf numFmtId="0" fontId="3" fillId="0" borderId="12" xfId="0" applyFont="1" applyFill="1" applyBorder="1" applyAlignment="1">
      <alignment vertical="center" textRotation="255" wrapText="1"/>
    </xf>
    <xf numFmtId="0" fontId="3" fillId="0" borderId="9" xfId="0" applyFont="1" applyFill="1" applyBorder="1" applyAlignment="1">
      <alignment vertical="center" textRotation="255" wrapText="1"/>
    </xf>
    <xf numFmtId="0" fontId="3" fillId="0" borderId="1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2" fillId="0" borderId="1" xfId="0" applyFont="1" applyFill="1" applyBorder="1" applyAlignment="1">
      <alignment horizontal="center" vertical="center" shrinkToFit="1"/>
    </xf>
    <xf numFmtId="0" fontId="3" fillId="0" borderId="5"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183" fontId="4" fillId="15" borderId="16" xfId="0" applyNumberFormat="1" applyFont="1" applyFill="1" applyBorder="1" applyAlignment="1">
      <alignment horizontal="center" vertical="center"/>
    </xf>
    <xf numFmtId="183" fontId="4" fillId="15" borderId="15" xfId="0" applyNumberFormat="1" applyFont="1" applyFill="1" applyBorder="1" applyAlignment="1">
      <alignment horizontal="center" vertical="center"/>
    </xf>
    <xf numFmtId="183" fontId="4" fillId="15" borderId="4" xfId="0" applyNumberFormat="1" applyFont="1" applyFill="1" applyBorder="1" applyAlignment="1">
      <alignment horizontal="center" vertical="center"/>
    </xf>
    <xf numFmtId="0" fontId="4" fillId="15" borderId="16" xfId="0" applyFont="1" applyFill="1" applyBorder="1" applyAlignment="1">
      <alignment horizontal="left" vertical="center" wrapText="1"/>
    </xf>
    <xf numFmtId="0" fontId="4" fillId="15" borderId="15" xfId="0" applyFont="1" applyFill="1" applyBorder="1" applyAlignment="1">
      <alignment horizontal="left" vertical="center" wrapText="1"/>
    </xf>
    <xf numFmtId="0" fontId="4" fillId="15" borderId="4" xfId="0" applyFont="1" applyFill="1" applyBorder="1" applyAlignment="1">
      <alignment horizontal="left" vertical="center" wrapText="1"/>
    </xf>
    <xf numFmtId="0" fontId="56" fillId="2" borderId="16" xfId="5" applyFont="1" applyFill="1" applyBorder="1" applyAlignment="1">
      <alignment horizontal="center" vertical="center" wrapText="1"/>
    </xf>
    <xf numFmtId="0" fontId="56" fillId="2" borderId="15" xfId="5" applyFont="1" applyFill="1" applyBorder="1" applyAlignment="1">
      <alignment horizontal="center" vertical="center" wrapText="1"/>
    </xf>
    <xf numFmtId="0" fontId="56" fillId="2" borderId="4" xfId="5" applyFont="1" applyFill="1" applyBorder="1" applyAlignment="1">
      <alignment horizontal="center" vertical="center" wrapText="1"/>
    </xf>
    <xf numFmtId="0" fontId="5" fillId="2" borderId="1" xfId="0" applyFont="1" applyFill="1" applyBorder="1" applyAlignment="1">
      <alignment horizontal="center" vertical="center" shrinkToFit="1"/>
    </xf>
    <xf numFmtId="224" fontId="78" fillId="15" borderId="5" xfId="2" applyNumberFormat="1" applyFont="1" applyFill="1" applyBorder="1" applyAlignment="1">
      <alignment horizontal="right" vertical="center" shrinkToFit="1"/>
    </xf>
    <xf numFmtId="224" fontId="78" fillId="15" borderId="13" xfId="2" applyNumberFormat="1" applyFont="1" applyFill="1" applyBorder="1" applyAlignment="1">
      <alignment horizontal="right" vertical="center" shrinkToFit="1"/>
    </xf>
    <xf numFmtId="224" fontId="78" fillId="15" borderId="14" xfId="2" applyNumberFormat="1" applyFont="1" applyFill="1" applyBorder="1" applyAlignment="1">
      <alignment horizontal="right" vertical="center" shrinkToFit="1"/>
    </xf>
    <xf numFmtId="224" fontId="78" fillId="15" borderId="12" xfId="2" applyNumberFormat="1" applyFont="1" applyFill="1" applyBorder="1" applyAlignment="1">
      <alignment horizontal="right" vertical="center" shrinkToFit="1"/>
    </xf>
    <xf numFmtId="224" fontId="78" fillId="15" borderId="0" xfId="2" applyNumberFormat="1" applyFont="1" applyFill="1" applyBorder="1" applyAlignment="1">
      <alignment horizontal="right" vertical="center" shrinkToFit="1"/>
    </xf>
    <xf numFmtId="224" fontId="78" fillId="15" borderId="9" xfId="2" applyNumberFormat="1" applyFont="1" applyFill="1" applyBorder="1" applyAlignment="1">
      <alignment horizontal="right" vertical="center" shrinkToFit="1"/>
    </xf>
    <xf numFmtId="181" fontId="78" fillId="8" borderId="12" xfId="0" applyNumberFormat="1" applyFont="1" applyFill="1" applyBorder="1" applyAlignment="1">
      <alignment vertical="center" shrinkToFit="1"/>
    </xf>
    <xf numFmtId="181" fontId="78" fillId="8" borderId="0" xfId="0" applyNumberFormat="1" applyFont="1" applyFill="1" applyBorder="1" applyAlignment="1">
      <alignment vertical="center" shrinkToFit="1"/>
    </xf>
    <xf numFmtId="181" fontId="78" fillId="8" borderId="9" xfId="0" applyNumberFormat="1" applyFont="1" applyFill="1" applyBorder="1" applyAlignment="1">
      <alignment vertical="center" shrinkToFit="1"/>
    </xf>
    <xf numFmtId="224" fontId="78" fillId="8" borderId="5" xfId="2" applyNumberFormat="1" applyFont="1" applyFill="1" applyBorder="1" applyAlignment="1">
      <alignment horizontal="right" vertical="center" shrinkToFit="1"/>
    </xf>
    <xf numFmtId="224" fontId="78" fillId="8" borderId="13" xfId="2" applyNumberFormat="1" applyFont="1" applyFill="1" applyBorder="1" applyAlignment="1">
      <alignment horizontal="right" vertical="center" shrinkToFit="1"/>
    </xf>
    <xf numFmtId="224" fontId="78" fillId="8" borderId="14" xfId="2" applyNumberFormat="1" applyFont="1" applyFill="1" applyBorder="1" applyAlignment="1">
      <alignment horizontal="right" vertical="center" shrinkToFit="1"/>
    </xf>
    <xf numFmtId="0" fontId="56" fillId="0" borderId="16" xfId="5" applyFont="1" applyBorder="1" applyAlignment="1">
      <alignment vertical="center" wrapText="1"/>
    </xf>
    <xf numFmtId="0" fontId="56" fillId="0" borderId="15" xfId="5" applyFont="1" applyBorder="1" applyAlignment="1">
      <alignment vertical="center" wrapText="1"/>
    </xf>
    <xf numFmtId="0" fontId="56" fillId="0" borderId="4" xfId="5" applyFont="1" applyBorder="1" applyAlignment="1">
      <alignment vertical="center" wrapText="1"/>
    </xf>
    <xf numFmtId="0" fontId="4" fillId="15" borderId="1" xfId="0" applyFont="1" applyFill="1" applyBorder="1" applyAlignment="1">
      <alignment horizontal="center" vertical="center"/>
    </xf>
    <xf numFmtId="0" fontId="3" fillId="2" borderId="16"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01" xfId="0" applyFont="1" applyFill="1" applyBorder="1" applyAlignment="1">
      <alignment horizontal="center" vertical="center" wrapText="1"/>
    </xf>
    <xf numFmtId="188" fontId="78" fillId="0" borderId="205" xfId="2" applyNumberFormat="1" applyFont="1" applyFill="1" applyBorder="1" applyAlignment="1">
      <alignment horizontal="right" vertical="center" shrinkToFit="1"/>
    </xf>
    <xf numFmtId="188" fontId="78" fillId="0" borderId="206" xfId="2" applyNumberFormat="1" applyFont="1" applyFill="1" applyBorder="1" applyAlignment="1">
      <alignment horizontal="right" vertical="center" shrinkToFit="1"/>
    </xf>
    <xf numFmtId="188" fontId="78" fillId="0" borderId="207" xfId="2" applyNumberFormat="1" applyFont="1" applyFill="1" applyBorder="1" applyAlignment="1">
      <alignment horizontal="right" vertical="center" shrinkToFit="1"/>
    </xf>
    <xf numFmtId="188" fontId="78" fillId="0" borderId="75" xfId="2" applyNumberFormat="1" applyFont="1" applyFill="1" applyBorder="1" applyAlignment="1">
      <alignment horizontal="right" vertical="center" shrinkToFit="1"/>
    </xf>
    <xf numFmtId="188" fontId="78" fillId="0" borderId="88" xfId="2" applyNumberFormat="1" applyFont="1" applyFill="1" applyBorder="1" applyAlignment="1">
      <alignment horizontal="right" vertical="center" shrinkToFit="1"/>
    </xf>
    <xf numFmtId="188" fontId="78" fillId="0" borderId="76" xfId="2" applyNumberFormat="1" applyFont="1" applyFill="1" applyBorder="1" applyAlignment="1">
      <alignment horizontal="right" vertical="center" shrinkToFit="1"/>
    </xf>
    <xf numFmtId="218" fontId="78" fillId="8" borderId="202" xfId="2" applyNumberFormat="1" applyFont="1" applyFill="1" applyBorder="1" applyAlignment="1">
      <alignment horizontal="right" vertical="center" shrinkToFit="1"/>
    </xf>
    <xf numFmtId="218" fontId="78" fillId="8" borderId="203" xfId="2" applyNumberFormat="1" applyFont="1" applyFill="1" applyBorder="1" applyAlignment="1">
      <alignment horizontal="right" vertical="center" shrinkToFit="1"/>
    </xf>
    <xf numFmtId="215" fontId="78" fillId="8" borderId="203" xfId="2" applyNumberFormat="1" applyFont="1" applyFill="1" applyBorder="1" applyAlignment="1">
      <alignment horizontal="right" vertical="center" shrinkToFit="1"/>
    </xf>
    <xf numFmtId="215" fontId="78" fillId="8" borderId="204" xfId="2" applyNumberFormat="1" applyFont="1" applyFill="1" applyBorder="1" applyAlignment="1">
      <alignment horizontal="right" vertical="center" shrinkToFit="1"/>
    </xf>
    <xf numFmtId="0" fontId="3" fillId="2" borderId="15" xfId="0" applyFont="1" applyFill="1" applyBorder="1" applyAlignment="1">
      <alignment horizontal="center" vertical="center" wrapText="1"/>
    </xf>
    <xf numFmtId="214" fontId="9" fillId="15" borderId="178" xfId="2" applyNumberFormat="1" applyFont="1" applyFill="1" applyBorder="1" applyAlignment="1">
      <alignment horizontal="right" vertical="center" shrinkToFit="1"/>
    </xf>
    <xf numFmtId="207" fontId="4" fillId="15" borderId="16" xfId="0" applyNumberFormat="1" applyFont="1" applyFill="1" applyBorder="1" applyAlignment="1">
      <alignment horizontal="right" vertical="center" shrinkToFit="1"/>
    </xf>
    <xf numFmtId="207" fontId="4" fillId="15" borderId="4" xfId="0" applyNumberFormat="1" applyFont="1" applyFill="1" applyBorder="1" applyAlignment="1">
      <alignment horizontal="right" vertical="center" shrinkToFit="1"/>
    </xf>
    <xf numFmtId="0" fontId="3" fillId="0" borderId="12" xfId="0" quotePrefix="1" applyFont="1" applyFill="1" applyBorder="1" applyAlignment="1">
      <alignment horizontal="center" vertical="center"/>
    </xf>
    <xf numFmtId="0" fontId="3" fillId="0" borderId="9" xfId="0" quotePrefix="1" applyFont="1" applyFill="1" applyBorder="1" applyAlignment="1">
      <alignment horizontal="center" vertical="center"/>
    </xf>
    <xf numFmtId="208" fontId="4" fillId="15" borderId="16" xfId="0" applyNumberFormat="1" applyFont="1" applyFill="1" applyBorder="1" applyAlignment="1">
      <alignment horizontal="right" vertical="center" shrinkToFit="1"/>
    </xf>
    <xf numFmtId="208" fontId="4" fillId="15" borderId="4" xfId="0" applyNumberFormat="1" applyFont="1" applyFill="1" applyBorder="1" applyAlignment="1">
      <alignment horizontal="right" vertical="center" shrinkToFit="1"/>
    </xf>
    <xf numFmtId="209" fontId="3" fillId="0" borderId="0" xfId="0" applyNumberFormat="1" applyFont="1" applyFill="1" applyAlignment="1">
      <alignment horizontal="center" vertical="center"/>
    </xf>
    <xf numFmtId="0" fontId="29" fillId="0" borderId="6" xfId="0" applyFont="1" applyFill="1" applyBorder="1" applyAlignment="1">
      <alignment horizontal="left" vertical="center" wrapText="1"/>
    </xf>
    <xf numFmtId="0" fontId="4" fillId="0" borderId="0" xfId="0" applyFont="1" applyFill="1" applyBorder="1" applyAlignment="1">
      <alignment horizontal="left" vertical="center" shrinkToFit="1"/>
    </xf>
    <xf numFmtId="0" fontId="4" fillId="15" borderId="172" xfId="0" applyFont="1" applyFill="1" applyBorder="1" applyAlignment="1">
      <alignment horizontal="center" vertical="center"/>
    </xf>
    <xf numFmtId="0" fontId="4" fillId="15" borderId="174" xfId="0" applyFont="1" applyFill="1" applyBorder="1" applyAlignment="1">
      <alignment horizontal="center" vertical="center"/>
    </xf>
    <xf numFmtId="208" fontId="4" fillId="8" borderId="16" xfId="0" applyNumberFormat="1" applyFont="1" applyFill="1" applyBorder="1" applyAlignment="1">
      <alignment horizontal="right" vertical="center" shrinkToFit="1"/>
    </xf>
    <xf numFmtId="208" fontId="4" fillId="8" borderId="4" xfId="0" applyNumberFormat="1" applyFont="1" applyFill="1" applyBorder="1" applyAlignment="1">
      <alignment horizontal="right" vertical="center" shrinkToFit="1"/>
    </xf>
    <xf numFmtId="9" fontId="4" fillId="8" borderId="16" xfId="1" applyFont="1" applyFill="1" applyBorder="1" applyAlignment="1">
      <alignment horizontal="right" vertical="center" shrinkToFit="1"/>
    </xf>
    <xf numFmtId="9" fontId="4" fillId="8" borderId="4" xfId="1" applyFont="1" applyFill="1" applyBorder="1" applyAlignment="1">
      <alignment horizontal="right" vertical="center" shrinkToFit="1"/>
    </xf>
    <xf numFmtId="0" fontId="28" fillId="0" borderId="0" xfId="0" quotePrefix="1" applyFont="1" applyFill="1" applyAlignment="1">
      <alignment horizontal="center" vertical="center"/>
    </xf>
    <xf numFmtId="0" fontId="28" fillId="0" borderId="9" xfId="0" quotePrefix="1" applyFont="1" applyFill="1" applyBorder="1" applyAlignment="1">
      <alignment horizontal="center" vertical="center"/>
    </xf>
    <xf numFmtId="207" fontId="4" fillId="8" borderId="16" xfId="0" applyNumberFormat="1" applyFont="1" applyFill="1" applyBorder="1" applyAlignment="1">
      <alignment horizontal="right" vertical="center" shrinkToFit="1"/>
    </xf>
    <xf numFmtId="207" fontId="4" fillId="8" borderId="4" xfId="0" applyNumberFormat="1" applyFont="1" applyFill="1" applyBorder="1" applyAlignment="1">
      <alignment horizontal="right" vertical="center" shrinkToFit="1"/>
    </xf>
    <xf numFmtId="0" fontId="28" fillId="0" borderId="12" xfId="0" quotePrefix="1" applyFont="1" applyFill="1" applyBorder="1" applyAlignment="1">
      <alignment horizontal="center" vertical="center" shrinkToFit="1"/>
    </xf>
    <xf numFmtId="0" fontId="28" fillId="0" borderId="0" xfId="0" quotePrefix="1" applyFont="1" applyFill="1" applyAlignment="1">
      <alignment horizontal="center" vertical="center" shrinkToFit="1"/>
    </xf>
    <xf numFmtId="0" fontId="29" fillId="0" borderId="54" xfId="0" applyFont="1" applyFill="1" applyBorder="1" applyAlignment="1">
      <alignment horizontal="left" vertical="center" wrapText="1"/>
    </xf>
    <xf numFmtId="0" fontId="29" fillId="0" borderId="55"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9" fillId="0" borderId="86"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8" fillId="0" borderId="0" xfId="0" applyFont="1" applyFill="1" applyAlignment="1">
      <alignment horizontal="center" vertical="center"/>
    </xf>
    <xf numFmtId="0" fontId="28" fillId="0" borderId="9" xfId="0" applyFont="1" applyFill="1" applyBorder="1" applyAlignment="1">
      <alignment horizontal="center" vertical="center"/>
    </xf>
    <xf numFmtId="207" fontId="4" fillId="8" borderId="1" xfId="0" applyNumberFormat="1" applyFont="1" applyFill="1" applyBorder="1" applyAlignment="1">
      <alignment horizontal="right" vertical="center" shrinkToFit="1"/>
    </xf>
    <xf numFmtId="0" fontId="28" fillId="0" borderId="12" xfId="0" quotePrefix="1" applyFont="1" applyFill="1" applyBorder="1" applyAlignment="1">
      <alignment horizontal="center" vertical="center"/>
    </xf>
    <xf numFmtId="215" fontId="78" fillId="8" borderId="178" xfId="0" applyNumberFormat="1" applyFont="1" applyFill="1" applyBorder="1" applyAlignment="1">
      <alignment vertical="center" shrinkToFit="1"/>
    </xf>
    <xf numFmtId="0" fontId="28" fillId="0" borderId="0" xfId="0" applyFont="1" applyAlignment="1">
      <alignment vertical="center" wrapText="1"/>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left" vertical="center" shrinkToFit="1"/>
    </xf>
    <xf numFmtId="225" fontId="78" fillId="0" borderId="1" xfId="2" applyNumberFormat="1" applyFont="1" applyFill="1" applyBorder="1" applyAlignment="1">
      <alignment horizontal="right" vertical="center" shrinkToFit="1"/>
    </xf>
    <xf numFmtId="0" fontId="6" fillId="15" borderId="1" xfId="0" applyFont="1" applyFill="1" applyBorder="1" applyAlignment="1">
      <alignment horizontal="center" vertical="center"/>
    </xf>
    <xf numFmtId="0" fontId="42" fillId="0" borderId="54" xfId="0" applyFont="1" applyFill="1" applyBorder="1" applyAlignment="1">
      <alignment vertical="center" wrapText="1"/>
    </xf>
    <xf numFmtId="0" fontId="42" fillId="0" borderId="55" xfId="0" applyFont="1" applyFill="1" applyBorder="1" applyAlignment="1">
      <alignment vertical="center" wrapText="1"/>
    </xf>
    <xf numFmtId="0" fontId="42" fillId="0" borderId="56" xfId="0" applyFont="1" applyFill="1" applyBorder="1" applyAlignment="1">
      <alignment vertical="center" wrapText="1"/>
    </xf>
    <xf numFmtId="0" fontId="42" fillId="0" borderId="83" xfId="0" applyFont="1" applyFill="1" applyBorder="1" applyAlignment="1">
      <alignment vertical="center" wrapText="1"/>
    </xf>
    <xf numFmtId="0" fontId="42" fillId="0" borderId="0" xfId="0" applyFont="1" applyFill="1" applyBorder="1" applyAlignment="1">
      <alignment vertical="center" wrapText="1"/>
    </xf>
    <xf numFmtId="0" fontId="42" fillId="0" borderId="84" xfId="0" applyFont="1" applyFill="1" applyBorder="1" applyAlignment="1">
      <alignment vertical="center" wrapText="1"/>
    </xf>
    <xf numFmtId="0" fontId="42" fillId="0" borderId="85" xfId="0" applyFont="1" applyFill="1" applyBorder="1" applyAlignment="1">
      <alignment vertical="center" wrapText="1"/>
    </xf>
    <xf numFmtId="0" fontId="42" fillId="0" borderId="86" xfId="0" applyFont="1" applyFill="1" applyBorder="1" applyAlignment="1">
      <alignment vertical="center" wrapText="1"/>
    </xf>
    <xf numFmtId="0" fontId="42" fillId="0" borderId="87" xfId="0" applyFont="1" applyFill="1" applyBorder="1" applyAlignment="1">
      <alignmen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0" fontId="29" fillId="0" borderId="19" xfId="0" applyFont="1" applyFill="1" applyBorder="1" applyAlignment="1">
      <alignment vertical="center" wrapText="1"/>
    </xf>
    <xf numFmtId="0" fontId="29" fillId="0" borderId="20" xfId="0" applyFont="1" applyFill="1" applyBorder="1" applyAlignment="1">
      <alignment vertical="center" wrapText="1"/>
    </xf>
    <xf numFmtId="0" fontId="29" fillId="0" borderId="0" xfId="0" applyFont="1" applyFill="1" applyBorder="1" applyAlignment="1">
      <alignment vertical="center" wrapText="1"/>
    </xf>
    <xf numFmtId="0" fontId="29" fillId="0" borderId="21" xfId="0" applyFont="1" applyFill="1" applyBorder="1" applyAlignment="1">
      <alignment vertical="center" wrapText="1"/>
    </xf>
    <xf numFmtId="0" fontId="29" fillId="0" borderId="23" xfId="0" applyFont="1" applyFill="1" applyBorder="1" applyAlignment="1">
      <alignment vertical="center" wrapText="1"/>
    </xf>
    <xf numFmtId="0" fontId="29" fillId="0" borderId="22" xfId="0" applyFont="1" applyFill="1" applyBorder="1" applyAlignment="1">
      <alignment vertical="center" wrapText="1"/>
    </xf>
    <xf numFmtId="0" fontId="29" fillId="0" borderId="24" xfId="0" applyFont="1" applyFill="1" applyBorder="1" applyAlignment="1">
      <alignment vertical="center" wrapText="1"/>
    </xf>
    <xf numFmtId="0" fontId="3" fillId="0" borderId="27" xfId="0" applyFont="1" applyFill="1" applyBorder="1" applyAlignment="1">
      <alignment horizontal="center" vertical="center"/>
    </xf>
    <xf numFmtId="0" fontId="3" fillId="2" borderId="178" xfId="0" applyFont="1" applyFill="1" applyBorder="1" applyAlignment="1">
      <alignment horizontal="center" vertical="center" wrapText="1"/>
    </xf>
    <xf numFmtId="0" fontId="3" fillId="2" borderId="208" xfId="0" applyFont="1" applyFill="1" applyBorder="1" applyAlignment="1">
      <alignment horizontal="center" vertical="center" wrapText="1"/>
    </xf>
    <xf numFmtId="218" fontId="78" fillId="8" borderId="204" xfId="2" applyNumberFormat="1" applyFont="1" applyFill="1" applyBorder="1" applyAlignment="1">
      <alignment horizontal="right" vertical="center" shrinkToFit="1"/>
    </xf>
    <xf numFmtId="215" fontId="78" fillId="8" borderId="202" xfId="2" applyNumberFormat="1" applyFont="1" applyFill="1" applyBorder="1" applyAlignment="1">
      <alignment horizontal="right" vertical="center" shrinkToFit="1"/>
    </xf>
    <xf numFmtId="188" fontId="78" fillId="0" borderId="183" xfId="2" applyNumberFormat="1" applyFont="1" applyFill="1" applyBorder="1" applyAlignment="1">
      <alignment horizontal="right" vertical="center" shrinkToFit="1"/>
    </xf>
    <xf numFmtId="188" fontId="78" fillId="0" borderId="184" xfId="2" applyNumberFormat="1" applyFont="1" applyFill="1" applyBorder="1" applyAlignment="1">
      <alignment horizontal="right" vertical="center" shrinkToFit="1"/>
    </xf>
    <xf numFmtId="188" fontId="78" fillId="0" borderId="185" xfId="2" applyNumberFormat="1" applyFont="1" applyFill="1" applyBorder="1" applyAlignment="1">
      <alignment horizontal="right" vertical="center" shrinkToFit="1"/>
    </xf>
    <xf numFmtId="188" fontId="78" fillId="15" borderId="198" xfId="2" applyNumberFormat="1" applyFont="1" applyFill="1" applyBorder="1" applyAlignment="1">
      <alignment horizontal="right" vertical="center" shrinkToFit="1"/>
    </xf>
    <xf numFmtId="188" fontId="78" fillId="15" borderId="199" xfId="2" applyNumberFormat="1" applyFont="1" applyFill="1" applyBorder="1" applyAlignment="1">
      <alignment horizontal="right" vertical="center" shrinkToFit="1"/>
    </xf>
    <xf numFmtId="0" fontId="4" fillId="15" borderId="0" xfId="8" applyFont="1" applyFill="1" applyBorder="1" applyAlignment="1" applyProtection="1">
      <alignment horizontal="right"/>
      <protection locked="0"/>
    </xf>
    <xf numFmtId="0" fontId="3" fillId="0" borderId="0" xfId="8" applyFont="1" applyFill="1" applyBorder="1" applyAlignment="1" applyProtection="1">
      <alignment horizontal="center" vertical="center"/>
      <protection locked="0"/>
    </xf>
    <xf numFmtId="0" fontId="70" fillId="15" borderId="139" xfId="8" applyFont="1" applyFill="1" applyBorder="1" applyAlignment="1" applyProtection="1">
      <alignment horizontal="center" vertical="center"/>
      <protection locked="0"/>
    </xf>
    <xf numFmtId="0" fontId="70" fillId="15" borderId="15" xfId="8" applyFont="1" applyFill="1" applyBorder="1" applyAlignment="1" applyProtection="1">
      <alignment horizontal="center" vertical="center"/>
      <protection locked="0"/>
    </xf>
    <xf numFmtId="0" fontId="70" fillId="15" borderId="4" xfId="8" applyFont="1" applyFill="1" applyBorder="1" applyAlignment="1" applyProtection="1">
      <alignment horizontal="center" vertical="center"/>
      <protection locked="0"/>
    </xf>
    <xf numFmtId="0" fontId="70" fillId="15" borderId="16" xfId="8" applyFont="1" applyFill="1" applyBorder="1" applyAlignment="1" applyProtection="1">
      <alignment horizontal="center" vertical="center"/>
      <protection locked="0"/>
    </xf>
    <xf numFmtId="0" fontId="71" fillId="15" borderId="16" xfId="13" applyFont="1" applyFill="1" applyBorder="1" applyAlignment="1">
      <alignment horizontal="left" vertical="center" shrinkToFit="1"/>
    </xf>
    <xf numFmtId="0" fontId="71" fillId="15" borderId="15" xfId="13" applyFont="1" applyFill="1" applyBorder="1" applyAlignment="1">
      <alignment horizontal="left" vertical="center" shrinkToFit="1"/>
    </xf>
    <xf numFmtId="0" fontId="71" fillId="15" borderId="4" xfId="13" applyFont="1" applyFill="1" applyBorder="1" applyAlignment="1">
      <alignment horizontal="left" vertical="center" shrinkToFit="1"/>
    </xf>
    <xf numFmtId="0" fontId="72" fillId="15" borderId="16" xfId="8" applyFont="1" applyFill="1" applyBorder="1" applyAlignment="1" applyProtection="1">
      <alignment horizontal="left" vertical="center"/>
      <protection locked="0"/>
    </xf>
    <xf numFmtId="0" fontId="72" fillId="15" borderId="15" xfId="8" applyFont="1" applyFill="1" applyBorder="1" applyAlignment="1" applyProtection="1">
      <alignment horizontal="left" vertical="center"/>
      <protection locked="0"/>
    </xf>
    <xf numFmtId="0" fontId="72" fillId="15" borderId="140" xfId="8" applyFont="1" applyFill="1" applyBorder="1" applyAlignment="1" applyProtection="1">
      <alignment horizontal="left" vertical="center"/>
      <protection locked="0"/>
    </xf>
    <xf numFmtId="0" fontId="71" fillId="9" borderId="138" xfId="8" applyFont="1" applyFill="1" applyBorder="1" applyAlignment="1" applyProtection="1">
      <alignment horizontal="center" vertical="center" shrinkToFit="1"/>
      <protection locked="0"/>
    </xf>
    <xf numFmtId="0" fontId="72" fillId="9" borderId="138" xfId="8" applyFont="1" applyFill="1" applyBorder="1" applyAlignment="1" applyProtection="1">
      <alignment horizontal="center" vertical="center"/>
      <protection locked="0"/>
    </xf>
    <xf numFmtId="0" fontId="62" fillId="9" borderId="138" xfId="8" applyFont="1" applyFill="1" applyBorder="1" applyAlignment="1" applyProtection="1">
      <alignment horizontal="center" vertical="center"/>
      <protection locked="0"/>
    </xf>
    <xf numFmtId="0" fontId="71" fillId="9" borderId="138" xfId="8" applyFont="1" applyFill="1" applyBorder="1" applyAlignment="1" applyProtection="1">
      <alignment horizontal="center" vertical="center"/>
      <protection locked="0"/>
    </xf>
    <xf numFmtId="0" fontId="69" fillId="9" borderId="138" xfId="8" applyFont="1" applyFill="1" applyBorder="1" applyAlignment="1" applyProtection="1">
      <alignment horizontal="center" vertical="center"/>
      <protection locked="0"/>
    </xf>
    <xf numFmtId="0" fontId="70" fillId="9" borderId="138" xfId="8" applyFont="1" applyFill="1" applyBorder="1" applyAlignment="1" applyProtection="1">
      <alignment horizontal="center" vertical="center"/>
      <protection locked="0"/>
    </xf>
    <xf numFmtId="0" fontId="56" fillId="0" borderId="0" xfId="8" applyFont="1" applyFill="1" applyBorder="1" applyAlignment="1" applyProtection="1">
      <alignment horizontal="center" vertical="center"/>
      <protection locked="0"/>
    </xf>
    <xf numFmtId="0" fontId="4" fillId="2" borderId="110" xfId="8" applyFont="1" applyFill="1" applyBorder="1" applyAlignment="1" applyProtection="1">
      <alignment horizontal="center" vertical="center" shrinkToFit="1"/>
      <protection locked="0"/>
    </xf>
    <xf numFmtId="0" fontId="4" fillId="2" borderId="113" xfId="8" applyFont="1" applyFill="1" applyBorder="1" applyAlignment="1" applyProtection="1">
      <alignment horizontal="center" vertical="center" shrinkToFit="1"/>
      <protection locked="0"/>
    </xf>
    <xf numFmtId="0" fontId="70" fillId="15" borderId="1" xfId="8" applyFont="1" applyFill="1" applyBorder="1" applyAlignment="1" applyProtection="1">
      <alignment horizontal="center" vertical="center"/>
      <protection locked="0"/>
    </xf>
    <xf numFmtId="0" fontId="56" fillId="0" borderId="0" xfId="5" applyFont="1" applyFill="1" applyBorder="1" applyAlignment="1">
      <alignment horizontal="center" vertical="top" textRotation="255" wrapText="1"/>
    </xf>
    <xf numFmtId="0" fontId="4" fillId="0" borderId="120" xfId="8" applyFont="1" applyFill="1" applyBorder="1" applyAlignment="1" applyProtection="1">
      <alignment vertical="top" wrapText="1"/>
      <protection locked="0"/>
    </xf>
    <xf numFmtId="0" fontId="3" fillId="0" borderId="0" xfId="8" applyFont="1" applyFill="1" applyBorder="1" applyAlignment="1" applyProtection="1">
      <alignment horizontal="center"/>
      <protection locked="0"/>
    </xf>
    <xf numFmtId="0" fontId="71" fillId="15" borderId="118" xfId="8" applyFont="1" applyFill="1" applyBorder="1" applyAlignment="1" applyProtection="1">
      <alignment horizontal="center" vertical="center" shrinkToFit="1"/>
      <protection locked="0"/>
    </xf>
    <xf numFmtId="0" fontId="71" fillId="15" borderId="1" xfId="8" applyFont="1" applyFill="1" applyBorder="1" applyAlignment="1" applyProtection="1">
      <alignment horizontal="center" vertical="center" shrinkToFit="1"/>
      <protection locked="0"/>
    </xf>
    <xf numFmtId="0" fontId="4" fillId="2" borderId="110" xfId="8" applyFont="1" applyFill="1" applyBorder="1" applyAlignment="1" applyProtection="1">
      <alignment horizontal="center" vertical="center"/>
      <protection locked="0"/>
    </xf>
    <xf numFmtId="0" fontId="3" fillId="0" borderId="0" xfId="8" applyFont="1" applyFill="1" applyBorder="1" applyAlignment="1" applyProtection="1">
      <alignment vertical="top" textRotation="255"/>
      <protection locked="0"/>
    </xf>
    <xf numFmtId="0" fontId="72" fillId="15" borderId="146" xfId="8" applyFont="1" applyFill="1" applyBorder="1" applyAlignment="1" applyProtection="1">
      <alignment horizontal="center" vertical="center"/>
      <protection locked="0"/>
    </xf>
    <xf numFmtId="0" fontId="72" fillId="15" borderId="147" xfId="8" applyFont="1" applyFill="1" applyBorder="1" applyAlignment="1" applyProtection="1">
      <alignment horizontal="center" vertical="center"/>
      <protection locked="0"/>
    </xf>
    <xf numFmtId="0" fontId="72" fillId="15" borderId="148" xfId="8" applyFont="1" applyFill="1" applyBorder="1" applyAlignment="1" applyProtection="1">
      <alignment horizontal="center" vertical="center"/>
      <protection locked="0"/>
    </xf>
    <xf numFmtId="0" fontId="71" fillId="15" borderId="128" xfId="8" applyFont="1" applyFill="1" applyBorder="1" applyAlignment="1" applyProtection="1">
      <alignment horizontal="center" vertical="center" shrinkToFit="1"/>
      <protection locked="0"/>
    </xf>
    <xf numFmtId="0" fontId="71" fillId="15" borderId="132" xfId="8" applyFont="1" applyFill="1" applyBorder="1" applyAlignment="1" applyProtection="1">
      <alignment horizontal="center" vertical="center" shrinkToFit="1"/>
      <protection locked="0"/>
    </xf>
    <xf numFmtId="0" fontId="70" fillId="15" borderId="132" xfId="8" applyFont="1" applyFill="1" applyBorder="1" applyAlignment="1" applyProtection="1">
      <alignment horizontal="center" vertical="center"/>
      <protection locked="0"/>
    </xf>
    <xf numFmtId="0" fontId="4" fillId="2" borderId="109" xfId="8" applyFont="1" applyFill="1" applyBorder="1" applyAlignment="1" applyProtection="1">
      <alignment horizontal="center" vertical="center"/>
      <protection locked="0"/>
    </xf>
    <xf numFmtId="0" fontId="72" fillId="15" borderId="132" xfId="8" applyFont="1" applyFill="1" applyBorder="1" applyAlignment="1" applyProtection="1">
      <alignment horizontal="center" vertical="center"/>
      <protection locked="0"/>
    </xf>
    <xf numFmtId="0" fontId="72" fillId="15" borderId="135" xfId="8" applyFont="1" applyFill="1" applyBorder="1" applyAlignment="1" applyProtection="1">
      <alignment horizontal="center" vertical="center"/>
      <protection locked="0"/>
    </xf>
    <xf numFmtId="0" fontId="72" fillId="15" borderId="16" xfId="8" applyFont="1" applyFill="1" applyBorder="1" applyAlignment="1" applyProtection="1">
      <alignment horizontal="center" vertical="center"/>
      <protection locked="0"/>
    </xf>
    <xf numFmtId="0" fontId="72" fillId="15" borderId="15" xfId="8" applyFont="1" applyFill="1" applyBorder="1" applyAlignment="1" applyProtection="1">
      <alignment horizontal="center" vertical="center"/>
      <protection locked="0"/>
    </xf>
    <xf numFmtId="0" fontId="72" fillId="15" borderId="140" xfId="8" applyFont="1" applyFill="1" applyBorder="1" applyAlignment="1" applyProtection="1">
      <alignment horizontal="center" vertical="center"/>
      <protection locked="0"/>
    </xf>
    <xf numFmtId="0" fontId="72" fillId="15" borderId="1" xfId="8" applyFont="1" applyFill="1" applyBorder="1" applyAlignment="1" applyProtection="1">
      <alignment horizontal="center" vertical="center"/>
      <protection locked="0"/>
    </xf>
    <xf numFmtId="0" fontId="72" fillId="15" borderId="141" xfId="8" applyFont="1" applyFill="1" applyBorder="1" applyAlignment="1" applyProtection="1">
      <alignment horizontal="center" vertical="center"/>
      <protection locked="0"/>
    </xf>
    <xf numFmtId="0" fontId="4" fillId="4" borderId="15" xfId="8" applyFont="1" applyFill="1" applyBorder="1" applyAlignment="1" applyProtection="1">
      <alignment horizontal="center" vertical="center"/>
      <protection locked="0"/>
    </xf>
    <xf numFmtId="0" fontId="4" fillId="4" borderId="89" xfId="8" applyFont="1" applyFill="1" applyBorder="1" applyAlignment="1" applyProtection="1">
      <alignment horizontal="center" vertical="center"/>
      <protection locked="0"/>
    </xf>
    <xf numFmtId="0" fontId="61" fillId="4" borderId="90" xfId="8" applyFont="1" applyFill="1" applyBorder="1" applyAlignment="1" applyProtection="1">
      <alignment horizontal="center" vertical="center"/>
      <protection locked="0"/>
    </xf>
    <xf numFmtId="0" fontId="61" fillId="4" borderId="91" xfId="8" applyFont="1" applyFill="1" applyBorder="1" applyAlignment="1" applyProtection="1">
      <alignment horizontal="center" vertical="center"/>
      <protection locked="0"/>
    </xf>
    <xf numFmtId="0" fontId="61" fillId="4" borderId="92" xfId="8" applyFont="1" applyFill="1" applyBorder="1" applyAlignment="1" applyProtection="1">
      <alignment horizontal="center" vertical="center"/>
      <protection locked="0"/>
    </xf>
    <xf numFmtId="0" fontId="6" fillId="4" borderId="93" xfId="8" applyFont="1" applyFill="1" applyBorder="1" applyAlignment="1" applyProtection="1">
      <alignment horizontal="center" vertical="center"/>
      <protection locked="0"/>
    </xf>
    <xf numFmtId="0" fontId="6" fillId="4" borderId="94" xfId="8" applyFont="1" applyFill="1" applyBorder="1" applyAlignment="1" applyProtection="1">
      <alignment horizontal="center" vertical="center"/>
      <protection locked="0"/>
    </xf>
    <xf numFmtId="0" fontId="4" fillId="2" borderId="113" xfId="8" applyFont="1" applyFill="1" applyBorder="1" applyAlignment="1" applyProtection="1">
      <alignment horizontal="center" vertical="center"/>
      <protection locked="0"/>
    </xf>
    <xf numFmtId="0" fontId="8" fillId="4" borderId="40" xfId="8" applyFont="1" applyFill="1" applyBorder="1" applyAlignment="1" applyProtection="1">
      <alignment horizontal="center"/>
      <protection locked="0"/>
    </xf>
    <xf numFmtId="0" fontId="62" fillId="9" borderId="0" xfId="8" applyFont="1" applyFill="1" applyBorder="1" applyAlignment="1" applyProtection="1">
      <alignment horizontal="center" vertical="center"/>
      <protection locked="0"/>
    </xf>
    <xf numFmtId="0" fontId="71" fillId="15" borderId="16" xfId="8" applyFont="1" applyFill="1" applyBorder="1" applyAlignment="1" applyProtection="1">
      <alignment horizontal="left" vertical="center"/>
      <protection locked="0"/>
    </xf>
    <xf numFmtId="0" fontId="71" fillId="15" borderId="15" xfId="8" applyFont="1" applyFill="1" applyBorder="1" applyAlignment="1" applyProtection="1">
      <alignment horizontal="left" vertical="center"/>
      <protection locked="0"/>
    </xf>
    <xf numFmtId="0" fontId="71" fillId="15" borderId="4" xfId="8" applyFont="1" applyFill="1" applyBorder="1" applyAlignment="1" applyProtection="1">
      <alignment horizontal="left" vertical="center"/>
      <protection locked="0"/>
    </xf>
    <xf numFmtId="0" fontId="50" fillId="0" borderId="0" xfId="8" applyFont="1" applyFill="1" applyBorder="1" applyAlignment="1" applyProtection="1">
      <alignment vertical="center" wrapText="1"/>
      <protection locked="0"/>
    </xf>
    <xf numFmtId="0" fontId="70" fillId="15" borderId="142" xfId="13" applyFont="1" applyFill="1" applyBorder="1" applyAlignment="1">
      <alignment horizontal="center" vertical="center" shrinkToFit="1"/>
    </xf>
    <xf numFmtId="0" fontId="70" fillId="15" borderId="120" xfId="13" applyFont="1" applyFill="1" applyBorder="1" applyAlignment="1">
      <alignment horizontal="center" vertical="center" shrinkToFit="1"/>
    </xf>
    <xf numFmtId="0" fontId="70" fillId="15" borderId="143" xfId="13" applyFont="1" applyFill="1" applyBorder="1" applyAlignment="1">
      <alignment horizontal="center" vertical="center" shrinkToFit="1"/>
    </xf>
    <xf numFmtId="0" fontId="70" fillId="8" borderId="144" xfId="13" applyFont="1" applyFill="1" applyBorder="1" applyAlignment="1">
      <alignment horizontal="center" vertical="center" shrinkToFit="1"/>
    </xf>
    <xf numFmtId="0" fontId="70" fillId="8" borderId="120" xfId="13" applyFont="1" applyFill="1" applyBorder="1" applyAlignment="1">
      <alignment horizontal="center" vertical="center" shrinkToFit="1"/>
    </xf>
    <xf numFmtId="0" fontId="70" fillId="8" borderId="143" xfId="13" applyFont="1" applyFill="1" applyBorder="1" applyAlignment="1">
      <alignment horizontal="center" vertical="center" shrinkToFit="1"/>
    </xf>
    <xf numFmtId="0" fontId="71" fillId="8" borderId="144" xfId="13" applyFont="1" applyFill="1" applyBorder="1" applyAlignment="1">
      <alignment horizontal="left" vertical="center" shrinkToFit="1"/>
    </xf>
    <xf numFmtId="0" fontId="71" fillId="8" borderId="120" xfId="13" applyFont="1" applyFill="1" applyBorder="1" applyAlignment="1">
      <alignment horizontal="left" vertical="center" shrinkToFit="1"/>
    </xf>
    <xf numFmtId="0" fontId="71" fillId="8" borderId="143" xfId="13" applyFont="1" applyFill="1" applyBorder="1" applyAlignment="1">
      <alignment horizontal="left" vertical="center" shrinkToFit="1"/>
    </xf>
    <xf numFmtId="0" fontId="70" fillId="15" borderId="128" xfId="8" applyFont="1" applyFill="1" applyBorder="1" applyAlignment="1" applyProtection="1">
      <alignment horizontal="center" vertical="center"/>
      <protection locked="0"/>
    </xf>
    <xf numFmtId="0" fontId="24" fillId="0" borderId="0" xfId="8" applyFont="1" applyFill="1" applyBorder="1" applyAlignment="1" applyProtection="1">
      <alignment vertical="top" wrapText="1"/>
      <protection locked="0"/>
    </xf>
    <xf numFmtId="0" fontId="24" fillId="0" borderId="0" xfId="8" applyFont="1" applyFill="1" applyBorder="1" applyAlignment="1" applyProtection="1">
      <alignment vertical="top"/>
      <protection locked="0"/>
    </xf>
    <xf numFmtId="0" fontId="71" fillId="15" borderId="132" xfId="8" applyFont="1" applyFill="1" applyBorder="1" applyAlignment="1" applyProtection="1">
      <alignment horizontal="left" vertical="center"/>
      <protection locked="0"/>
    </xf>
    <xf numFmtId="0" fontId="72" fillId="15" borderId="132" xfId="8" applyFont="1" applyFill="1" applyBorder="1" applyAlignment="1" applyProtection="1">
      <alignment horizontal="left" vertical="center"/>
      <protection locked="0"/>
    </xf>
    <xf numFmtId="0" fontId="72" fillId="15" borderId="135" xfId="8" applyFont="1" applyFill="1" applyBorder="1" applyAlignment="1" applyProtection="1">
      <alignment horizontal="left" vertical="center"/>
      <protection locked="0"/>
    </xf>
    <xf numFmtId="0" fontId="49" fillId="0" borderId="1" xfId="8" applyFont="1" applyFill="1" applyBorder="1" applyAlignment="1" applyProtection="1">
      <alignment horizontal="center" vertical="center"/>
      <protection locked="0"/>
    </xf>
    <xf numFmtId="0" fontId="27" fillId="0" borderId="0" xfId="8" applyFont="1" applyFill="1" applyAlignment="1" applyProtection="1">
      <alignment horizontal="center" vertical="center"/>
      <protection locked="0"/>
    </xf>
    <xf numFmtId="0" fontId="28" fillId="0" borderId="0" xfId="8" applyFont="1" applyFill="1" applyAlignment="1" applyProtection="1">
      <alignment horizontal="left" vertical="center" wrapText="1" shrinkToFit="1"/>
      <protection locked="0"/>
    </xf>
    <xf numFmtId="0" fontId="70" fillId="15" borderId="144" xfId="13" applyFont="1" applyFill="1" applyBorder="1" applyAlignment="1">
      <alignment horizontal="left" vertical="center" shrinkToFit="1"/>
    </xf>
    <xf numFmtId="0" fontId="70" fillId="15" borderId="120" xfId="13" applyFont="1" applyFill="1" applyBorder="1" applyAlignment="1">
      <alignment horizontal="left" vertical="center" shrinkToFit="1"/>
    </xf>
    <xf numFmtId="0" fontId="70" fillId="15" borderId="145" xfId="13" applyFont="1" applyFill="1" applyBorder="1" applyAlignment="1">
      <alignment horizontal="left" vertical="center" shrinkToFit="1"/>
    </xf>
    <xf numFmtId="0" fontId="3" fillId="0" borderId="0" xfId="11" applyFont="1" applyFill="1" applyAlignment="1">
      <alignment horizontal="right" vertical="center"/>
    </xf>
    <xf numFmtId="0" fontId="8" fillId="0" borderId="0" xfId="11" applyFont="1" applyFill="1" applyAlignment="1">
      <alignment horizontal="center" vertical="center"/>
    </xf>
    <xf numFmtId="0" fontId="28" fillId="0" borderId="20" xfId="11" applyFont="1" applyFill="1" applyBorder="1" applyAlignment="1">
      <alignment vertical="center" wrapText="1"/>
    </xf>
    <xf numFmtId="0" fontId="28" fillId="0" borderId="0" xfId="11" applyFont="1" applyFill="1" applyBorder="1" applyAlignment="1">
      <alignment vertical="center" wrapText="1"/>
    </xf>
    <xf numFmtId="0" fontId="28" fillId="0" borderId="21" xfId="11" applyFont="1" applyFill="1" applyBorder="1" applyAlignment="1">
      <alignment vertical="center" wrapText="1"/>
    </xf>
    <xf numFmtId="0" fontId="28" fillId="0" borderId="23" xfId="11" applyFont="1" applyFill="1" applyBorder="1" applyAlignment="1">
      <alignment vertical="center"/>
    </xf>
    <xf numFmtId="0" fontId="28" fillId="0" borderId="22" xfId="11" applyFont="1" applyFill="1" applyBorder="1" applyAlignment="1">
      <alignment vertical="center"/>
    </xf>
    <xf numFmtId="0" fontId="28" fillId="0" borderId="24" xfId="11" applyFont="1" applyFill="1" applyBorder="1" applyAlignment="1">
      <alignment vertical="center"/>
    </xf>
    <xf numFmtId="0" fontId="4" fillId="8" borderId="13" xfId="6" applyFont="1" applyFill="1" applyBorder="1" applyAlignment="1">
      <alignment horizontal="right" vertical="center"/>
    </xf>
    <xf numFmtId="0" fontId="19" fillId="15" borderId="0" xfId="5" applyFont="1" applyFill="1" applyAlignment="1">
      <alignment vertical="center" wrapText="1"/>
    </xf>
    <xf numFmtId="0" fontId="19" fillId="0" borderId="0" xfId="5" applyFont="1" applyFill="1" applyAlignment="1">
      <alignment horizontal="center" vertical="center"/>
    </xf>
    <xf numFmtId="0" fontId="19" fillId="0" borderId="0" xfId="5" applyFont="1" applyFill="1" applyAlignment="1">
      <alignment vertical="center" wrapText="1"/>
    </xf>
    <xf numFmtId="0" fontId="19" fillId="0" borderId="0" xfId="5" applyFont="1" applyFill="1" applyAlignment="1">
      <alignment vertical="center"/>
    </xf>
    <xf numFmtId="0" fontId="14" fillId="0" borderId="0" xfId="5" applyFont="1" applyFill="1" applyAlignment="1">
      <alignment vertical="center"/>
    </xf>
    <xf numFmtId="0" fontId="33" fillId="0" borderId="0" xfId="5" applyFont="1" applyFill="1" applyAlignment="1">
      <alignment horizontal="center" vertical="center"/>
    </xf>
    <xf numFmtId="0" fontId="32" fillId="0" borderId="0" xfId="5" applyFont="1" applyFill="1" applyAlignment="1">
      <alignment horizontal="center" vertical="center"/>
    </xf>
    <xf numFmtId="0" fontId="19" fillId="15" borderId="0" xfId="5" applyFont="1" applyFill="1" applyAlignment="1">
      <alignment horizontal="left" vertical="center" wrapText="1"/>
    </xf>
    <xf numFmtId="186" fontId="4" fillId="0" borderId="0" xfId="6" applyNumberFormat="1" applyFont="1" applyFill="1" applyBorder="1" applyAlignment="1" applyProtection="1">
      <alignment horizontal="center" vertical="center" wrapText="1"/>
    </xf>
    <xf numFmtId="192" fontId="4" fillId="0" borderId="0" xfId="6" applyNumberFormat="1" applyFont="1" applyFill="1" applyBorder="1" applyAlignment="1" applyProtection="1">
      <alignment horizontal="center" vertical="center" shrinkToFit="1"/>
    </xf>
    <xf numFmtId="192" fontId="4" fillId="0" borderId="0" xfId="6" applyNumberFormat="1" applyFont="1" applyFill="1" applyBorder="1" applyAlignment="1" applyProtection="1">
      <alignment horizontal="center" vertical="center" wrapText="1"/>
    </xf>
    <xf numFmtId="0" fontId="4" fillId="0" borderId="0" xfId="6" applyFont="1" applyFill="1" applyBorder="1" applyAlignment="1" applyProtection="1">
      <alignment horizontal="center" vertical="center" wrapText="1"/>
    </xf>
    <xf numFmtId="0" fontId="4" fillId="0" borderId="0" xfId="6" applyFont="1" applyFill="1" applyBorder="1" applyAlignment="1" applyProtection="1">
      <alignment vertical="center"/>
    </xf>
    <xf numFmtId="0" fontId="4" fillId="0" borderId="114" xfId="6" applyFont="1" applyFill="1" applyBorder="1" applyAlignment="1" applyProtection="1">
      <alignment vertical="center" wrapText="1"/>
    </xf>
    <xf numFmtId="0" fontId="4" fillId="0" borderId="0" xfId="6" applyFont="1" applyFill="1" applyBorder="1" applyAlignment="1" applyProtection="1">
      <alignment vertical="center" wrapText="1"/>
    </xf>
    <xf numFmtId="189" fontId="4" fillId="0" borderId="0" xfId="6" applyNumberFormat="1" applyFont="1" applyFill="1" applyBorder="1" applyAlignment="1" applyProtection="1">
      <alignment horizontal="center" vertical="center" wrapText="1"/>
    </xf>
    <xf numFmtId="0" fontId="28" fillId="0" borderId="0" xfId="6" applyFont="1" applyFill="1" applyBorder="1" applyAlignment="1" applyProtection="1">
      <alignment horizontal="left" vertical="top" wrapText="1"/>
    </xf>
    <xf numFmtId="0" fontId="28" fillId="0" borderId="0" xfId="6" applyFont="1" applyFill="1" applyBorder="1" applyAlignment="1" applyProtection="1">
      <alignment horizontal="left" vertical="top"/>
    </xf>
    <xf numFmtId="0" fontId="3" fillId="2" borderId="108" xfId="6" applyFont="1" applyFill="1" applyBorder="1" applyAlignment="1" applyProtection="1">
      <alignment horizontal="center" vertical="center" wrapText="1"/>
    </xf>
    <xf numFmtId="0" fontId="3" fillId="2" borderId="108" xfId="6" applyFont="1" applyFill="1" applyBorder="1" applyAlignment="1" applyProtection="1">
      <alignment horizontal="center" vertical="center"/>
    </xf>
    <xf numFmtId="0" fontId="3" fillId="2" borderId="149" xfId="6" applyFont="1" applyFill="1" applyBorder="1" applyAlignment="1" applyProtection="1">
      <alignment horizontal="center" vertical="center" wrapText="1"/>
    </xf>
    <xf numFmtId="0" fontId="3" fillId="2" borderId="138" xfId="6" applyFont="1" applyFill="1" applyBorder="1" applyAlignment="1" applyProtection="1">
      <alignment horizontal="center" vertical="center" wrapText="1"/>
    </xf>
    <xf numFmtId="0" fontId="3" fillId="2" borderId="114" xfId="6" applyFont="1" applyFill="1" applyBorder="1" applyAlignment="1" applyProtection="1">
      <alignment horizontal="center" vertical="center" wrapText="1"/>
    </xf>
    <xf numFmtId="0" fontId="3" fillId="2" borderId="0" xfId="6" applyFont="1" applyFill="1" applyBorder="1" applyAlignment="1" applyProtection="1">
      <alignment horizontal="center" vertical="center" wrapText="1"/>
    </xf>
    <xf numFmtId="0" fontId="3" fillId="2" borderId="142" xfId="6" applyFont="1" applyFill="1" applyBorder="1" applyAlignment="1" applyProtection="1">
      <alignment horizontal="center" vertical="center" wrapText="1"/>
    </xf>
    <xf numFmtId="0" fontId="3" fillId="2" borderId="120" xfId="6" applyFont="1" applyFill="1" applyBorder="1" applyAlignment="1" applyProtection="1">
      <alignment horizontal="center" vertical="center" wrapText="1"/>
    </xf>
    <xf numFmtId="0" fontId="4" fillId="8" borderId="13" xfId="6" applyFont="1" applyFill="1" applyBorder="1" applyAlignment="1">
      <alignment horizontal="left" vertical="center"/>
    </xf>
    <xf numFmtId="0" fontId="28" fillId="0" borderId="0" xfId="6" applyFont="1" applyFill="1">
      <alignment vertical="center"/>
    </xf>
    <xf numFmtId="0" fontId="28" fillId="0" borderId="0" xfId="6" applyFont="1" applyFill="1" applyAlignment="1">
      <alignment vertical="center" wrapText="1"/>
    </xf>
    <xf numFmtId="0" fontId="3" fillId="15" borderId="16" xfId="13" applyFont="1" applyFill="1" applyBorder="1" applyAlignment="1">
      <alignment vertical="center" wrapText="1"/>
    </xf>
    <xf numFmtId="0" fontId="3" fillId="15" borderId="15" xfId="13" applyFont="1" applyFill="1" applyBorder="1" applyAlignment="1">
      <alignment vertical="center" wrapText="1"/>
    </xf>
    <xf numFmtId="0" fontId="3" fillId="15" borderId="146" xfId="13" applyFont="1" applyFill="1" applyBorder="1" applyAlignment="1">
      <alignment vertical="center" wrapText="1"/>
    </xf>
    <xf numFmtId="0" fontId="3" fillId="15" borderId="147" xfId="13" applyFont="1" applyFill="1" applyBorder="1" applyAlignment="1">
      <alignment vertical="center" wrapText="1"/>
    </xf>
    <xf numFmtId="0" fontId="4" fillId="2" borderId="153" xfId="13" applyFont="1" applyFill="1" applyBorder="1" applyAlignment="1">
      <alignment horizontal="center" vertical="center" wrapText="1"/>
    </xf>
    <xf numFmtId="0" fontId="4" fillId="2" borderId="154" xfId="13" applyFont="1" applyFill="1" applyBorder="1" applyAlignment="1">
      <alignment horizontal="center" vertical="center" wrapText="1"/>
    </xf>
    <xf numFmtId="0" fontId="3" fillId="15" borderId="5" xfId="13" applyFont="1" applyFill="1" applyBorder="1" applyAlignment="1">
      <alignment vertical="center" wrapText="1"/>
    </xf>
    <xf numFmtId="0" fontId="3" fillId="15" borderId="13" xfId="13" applyFont="1" applyFill="1" applyBorder="1" applyAlignment="1">
      <alignment vertical="center" wrapText="1"/>
    </xf>
    <xf numFmtId="0" fontId="28" fillId="0" borderId="16" xfId="16" applyFont="1" applyFill="1" applyBorder="1" applyAlignment="1">
      <alignment horizontal="left" vertical="center" wrapText="1"/>
    </xf>
    <xf numFmtId="0" fontId="28" fillId="0" borderId="15" xfId="16" applyFont="1" applyFill="1" applyBorder="1" applyAlignment="1">
      <alignment horizontal="left" vertical="center" wrapText="1"/>
    </xf>
    <xf numFmtId="0" fontId="28" fillId="0" borderId="4" xfId="16" applyFont="1" applyFill="1" applyBorder="1" applyAlignment="1">
      <alignment horizontal="left" vertical="center" wrapText="1"/>
    </xf>
    <xf numFmtId="0" fontId="3" fillId="0" borderId="171" xfId="13" applyFont="1" applyFill="1" applyBorder="1"/>
    <xf numFmtId="0" fontId="3" fillId="0" borderId="2" xfId="9" applyFont="1" applyFill="1" applyBorder="1" applyAlignment="1">
      <alignment horizontal="left" vertical="center" shrinkToFit="1"/>
    </xf>
    <xf numFmtId="0" fontId="28" fillId="0" borderId="16" xfId="16" applyFont="1" applyFill="1" applyBorder="1" applyAlignment="1">
      <alignment horizontal="center" vertical="center" wrapText="1"/>
    </xf>
    <xf numFmtId="0" fontId="28" fillId="0" borderId="15" xfId="16" applyFont="1" applyFill="1" applyBorder="1" applyAlignment="1">
      <alignment horizontal="center" vertical="center" wrapText="1"/>
    </xf>
    <xf numFmtId="0" fontId="28" fillId="0" borderId="4" xfId="16" applyFont="1" applyFill="1" applyBorder="1" applyAlignment="1">
      <alignment horizontal="center" vertical="center" wrapText="1"/>
    </xf>
    <xf numFmtId="0" fontId="3" fillId="2" borderId="1" xfId="9" applyFont="1" applyFill="1" applyBorder="1" applyAlignment="1">
      <alignment horizontal="center" vertical="center" shrinkToFit="1"/>
    </xf>
    <xf numFmtId="38" fontId="3" fillId="8" borderId="95" xfId="2" applyFont="1" applyFill="1" applyBorder="1" applyAlignment="1">
      <alignment horizontal="right" vertical="center" wrapText="1"/>
    </xf>
    <xf numFmtId="38" fontId="3" fillId="8" borderId="96" xfId="2" applyFont="1" applyFill="1" applyBorder="1" applyAlignment="1">
      <alignment horizontal="right" vertical="center" wrapText="1"/>
    </xf>
    <xf numFmtId="0" fontId="26" fillId="0" borderId="13" xfId="13" applyFont="1" applyFill="1" applyBorder="1" applyAlignment="1">
      <alignment horizontal="left" vertical="center" shrinkToFit="1"/>
    </xf>
    <xf numFmtId="38" fontId="3" fillId="8" borderId="25" xfId="2" applyFont="1" applyFill="1" applyBorder="1" applyAlignment="1">
      <alignment horizontal="right" vertical="center" shrinkToFit="1" readingOrder="1"/>
    </xf>
    <xf numFmtId="38" fontId="3" fillId="8" borderId="82" xfId="2" applyFont="1" applyFill="1" applyBorder="1" applyAlignment="1">
      <alignment horizontal="right" vertical="center" shrinkToFit="1" readingOrder="1"/>
    </xf>
    <xf numFmtId="38" fontId="3" fillId="8" borderId="16" xfId="2" applyFont="1" applyFill="1" applyBorder="1" applyAlignment="1">
      <alignment horizontal="right" vertical="center" wrapText="1"/>
    </xf>
    <xf numFmtId="38" fontId="3" fillId="8" borderId="4" xfId="2" applyFont="1" applyFill="1" applyBorder="1" applyAlignment="1">
      <alignment horizontal="right" vertical="center" wrapText="1"/>
    </xf>
    <xf numFmtId="38" fontId="3" fillId="8" borderId="78" xfId="2" applyFont="1" applyFill="1" applyBorder="1" applyAlignment="1">
      <alignment horizontal="right" vertical="center" wrapText="1"/>
    </xf>
    <xf numFmtId="38" fontId="3" fillId="8" borderId="80" xfId="2" applyFont="1" applyFill="1" applyBorder="1" applyAlignment="1">
      <alignment horizontal="right" vertical="center" wrapText="1"/>
    </xf>
    <xf numFmtId="0" fontId="3" fillId="0" borderId="26" xfId="9" applyFont="1" applyFill="1" applyBorder="1" applyAlignment="1">
      <alignment horizontal="left" vertical="center" shrinkToFit="1"/>
    </xf>
    <xf numFmtId="0" fontId="3" fillId="2" borderId="16" xfId="16" applyFont="1" applyFill="1" applyBorder="1" applyAlignment="1">
      <alignment horizontal="center" vertical="center" wrapText="1"/>
    </xf>
    <xf numFmtId="0" fontId="3" fillId="2" borderId="4" xfId="16" applyFont="1" applyFill="1" applyBorder="1" applyAlignment="1">
      <alignment horizontal="center" vertical="center" wrapText="1"/>
    </xf>
    <xf numFmtId="0" fontId="3" fillId="2" borderId="16" xfId="9" applyFont="1" applyFill="1" applyBorder="1" applyAlignment="1">
      <alignment horizontal="center" vertical="center" wrapText="1" shrinkToFit="1" readingOrder="1"/>
    </xf>
    <xf numFmtId="0" fontId="3" fillId="2" borderId="15" xfId="9" applyFont="1" applyFill="1" applyBorder="1" applyAlignment="1">
      <alignment horizontal="center" vertical="center" wrapText="1" shrinkToFit="1" readingOrder="1"/>
    </xf>
    <xf numFmtId="0" fontId="3" fillId="2" borderId="4" xfId="9" applyFont="1" applyFill="1" applyBorder="1" applyAlignment="1">
      <alignment horizontal="center" vertical="center" wrapText="1" shrinkToFit="1" readingOrder="1"/>
    </xf>
    <xf numFmtId="0" fontId="3" fillId="0" borderId="171" xfId="13" applyFont="1" applyFill="1" applyBorder="1" applyAlignment="1">
      <alignment shrinkToFit="1"/>
    </xf>
    <xf numFmtId="0" fontId="4" fillId="0" borderId="150" xfId="13" applyFont="1" applyFill="1" applyBorder="1" applyAlignment="1">
      <alignment vertical="center"/>
    </xf>
    <xf numFmtId="0" fontId="4" fillId="0" borderId="151" xfId="13" applyFont="1" applyFill="1" applyBorder="1" applyAlignment="1">
      <alignment vertical="center"/>
    </xf>
    <xf numFmtId="0" fontId="4" fillId="0" borderId="152" xfId="13" applyFont="1" applyFill="1" applyBorder="1" applyAlignment="1">
      <alignment vertical="center"/>
    </xf>
    <xf numFmtId="0" fontId="3" fillId="15" borderId="163" xfId="13" applyFont="1" applyFill="1" applyBorder="1" applyAlignment="1">
      <alignment vertical="center" wrapText="1"/>
    </xf>
    <xf numFmtId="0" fontId="3" fillId="15" borderId="164" xfId="13" applyFont="1" applyFill="1" applyBorder="1" applyAlignment="1">
      <alignment vertical="center" wrapText="1"/>
    </xf>
    <xf numFmtId="0" fontId="52" fillId="8" borderId="0" xfId="0" applyFont="1" applyFill="1" applyBorder="1" applyAlignment="1">
      <alignment horizontal="right" vertical="center"/>
    </xf>
    <xf numFmtId="0" fontId="14" fillId="8" borderId="0" xfId="0" applyFont="1" applyFill="1" applyBorder="1" applyAlignment="1">
      <alignment horizontal="right" vertical="center"/>
    </xf>
    <xf numFmtId="0" fontId="4" fillId="15" borderId="13" xfId="14" applyFont="1" applyFill="1" applyBorder="1" applyAlignment="1">
      <alignment horizontal="left" vertical="center"/>
    </xf>
    <xf numFmtId="223" fontId="56" fillId="8" borderId="16" xfId="5" applyNumberFormat="1" applyFont="1" applyFill="1" applyBorder="1" applyAlignment="1">
      <alignment vertical="center" wrapText="1"/>
    </xf>
    <xf numFmtId="223" fontId="56" fillId="8" borderId="15" xfId="5" applyNumberFormat="1" applyFont="1" applyFill="1" applyBorder="1" applyAlignment="1">
      <alignment vertical="center" wrapText="1"/>
    </xf>
    <xf numFmtId="223" fontId="56" fillId="8" borderId="4" xfId="5" applyNumberFormat="1" applyFont="1" applyFill="1" applyBorder="1" applyAlignment="1">
      <alignment vertical="center" wrapText="1"/>
    </xf>
    <xf numFmtId="0" fontId="14" fillId="15" borderId="0" xfId="0" applyFont="1" applyFill="1" applyAlignment="1">
      <alignment horizontal="right" vertical="center"/>
    </xf>
    <xf numFmtId="184" fontId="3" fillId="8" borderId="1" xfId="0" applyNumberFormat="1" applyFont="1" applyFill="1" applyBorder="1" applyAlignment="1">
      <alignment horizontal="center" vertical="center" wrapText="1"/>
    </xf>
    <xf numFmtId="184" fontId="5" fillId="8" borderId="1" xfId="0" applyNumberFormat="1" applyFont="1" applyFill="1" applyBorder="1" applyAlignment="1">
      <alignment horizontal="center" vertical="center" wrapText="1" shrinkToFit="1"/>
    </xf>
    <xf numFmtId="184" fontId="5" fillId="8" borderId="16" xfId="0" applyNumberFormat="1" applyFont="1" applyFill="1" applyBorder="1" applyAlignment="1">
      <alignment horizontal="left" vertical="center" wrapText="1"/>
    </xf>
    <xf numFmtId="184" fontId="5" fillId="8" borderId="15" xfId="0" applyNumberFormat="1" applyFont="1" applyFill="1" applyBorder="1" applyAlignment="1">
      <alignment horizontal="left" vertical="center" wrapText="1"/>
    </xf>
    <xf numFmtId="184" fontId="5" fillId="8" borderId="4" xfId="0" applyNumberFormat="1" applyFont="1" applyFill="1" applyBorder="1" applyAlignment="1">
      <alignment horizontal="left" vertical="center" wrapText="1"/>
    </xf>
    <xf numFmtId="0" fontId="56" fillId="0" borderId="16" xfId="5" applyFont="1" applyFill="1" applyBorder="1" applyAlignment="1">
      <alignment vertical="center" wrapText="1"/>
    </xf>
    <xf numFmtId="0" fontId="56" fillId="0" borderId="15" xfId="5" applyFont="1" applyFill="1" applyBorder="1" applyAlignment="1">
      <alignment vertical="center" wrapText="1"/>
    </xf>
    <xf numFmtId="0" fontId="56" fillId="0" borderId="4" xfId="5" applyFont="1" applyFill="1" applyBorder="1" applyAlignment="1">
      <alignment vertical="center" wrapText="1"/>
    </xf>
    <xf numFmtId="184" fontId="5" fillId="8" borderId="1" xfId="0" applyNumberFormat="1" applyFont="1" applyFill="1" applyBorder="1" applyAlignment="1">
      <alignment horizontal="left" vertical="center" wrapText="1" shrinkToFit="1"/>
    </xf>
    <xf numFmtId="184" fontId="5" fillId="8" borderId="172" xfId="0" applyNumberFormat="1" applyFont="1" applyFill="1" applyBorder="1" applyAlignment="1">
      <alignment horizontal="left" vertical="center" wrapText="1"/>
    </xf>
    <xf numFmtId="184" fontId="5" fillId="8" borderId="173" xfId="0" applyNumberFormat="1" applyFont="1" applyFill="1" applyBorder="1" applyAlignment="1">
      <alignment horizontal="left" vertical="center" wrapText="1"/>
    </xf>
    <xf numFmtId="184" fontId="5" fillId="8" borderId="174" xfId="0" applyNumberFormat="1" applyFont="1" applyFill="1" applyBorder="1" applyAlignment="1">
      <alignment horizontal="left" vertical="center" wrapText="1"/>
    </xf>
    <xf numFmtId="0" fontId="56" fillId="0" borderId="149" xfId="5" applyFont="1" applyFill="1" applyBorder="1">
      <alignment vertical="center"/>
    </xf>
    <xf numFmtId="0" fontId="56" fillId="0" borderId="138" xfId="5" applyFont="1" applyFill="1" applyBorder="1">
      <alignment vertical="center"/>
    </xf>
    <xf numFmtId="0" fontId="56" fillId="0" borderId="169" xfId="5" applyFont="1" applyFill="1" applyBorder="1">
      <alignment vertical="center"/>
    </xf>
    <xf numFmtId="0" fontId="56" fillId="0" borderId="142" xfId="5" applyFont="1" applyFill="1" applyBorder="1">
      <alignment vertical="center"/>
    </xf>
    <xf numFmtId="0" fontId="56" fillId="0" borderId="120" xfId="5" applyFont="1" applyFill="1" applyBorder="1">
      <alignment vertical="center"/>
    </xf>
    <xf numFmtId="0" fontId="56" fillId="0" borderId="145" xfId="5" applyFont="1" applyFill="1" applyBorder="1">
      <alignment vertical="center"/>
    </xf>
    <xf numFmtId="0" fontId="4" fillId="8" borderId="168" xfId="0" applyFont="1" applyFill="1" applyBorder="1" applyAlignment="1">
      <alignment horizontal="center" vertical="center"/>
    </xf>
    <xf numFmtId="0" fontId="4" fillId="8" borderId="117" xfId="0" applyFont="1" applyFill="1" applyBorder="1" applyAlignment="1">
      <alignment horizontal="center" vertical="center"/>
    </xf>
    <xf numFmtId="0" fontId="28" fillId="15" borderId="97" xfId="0" applyFont="1" applyFill="1" applyBorder="1" applyAlignment="1">
      <alignment vertical="center" wrapText="1"/>
    </xf>
    <xf numFmtId="0" fontId="28" fillId="15" borderId="6" xfId="0" applyFont="1" applyFill="1" applyBorder="1" applyAlignment="1">
      <alignment vertical="center" wrapText="1"/>
    </xf>
    <xf numFmtId="0" fontId="28" fillId="15" borderId="11" xfId="0" applyFont="1" applyFill="1" applyBorder="1" applyAlignment="1">
      <alignment vertical="center" wrapText="1"/>
    </xf>
    <xf numFmtId="0" fontId="28" fillId="15" borderId="98" xfId="0" applyFont="1" applyFill="1" applyBorder="1" applyAlignment="1">
      <alignment vertical="center" wrapText="1"/>
    </xf>
    <xf numFmtId="0" fontId="28" fillId="15" borderId="13" xfId="0" applyFont="1" applyFill="1" applyBorder="1" applyAlignment="1">
      <alignment vertical="center" wrapText="1"/>
    </xf>
    <xf numFmtId="0" fontId="28" fillId="15" borderId="14"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5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9" xfId="0" applyFont="1" applyFill="1" applyBorder="1" applyAlignment="1">
      <alignment horizontal="center" vertical="center" wrapText="1"/>
    </xf>
    <xf numFmtId="0" fontId="4" fillId="9" borderId="1" xfId="0" applyFont="1" applyFill="1" applyBorder="1">
      <alignment vertical="center"/>
    </xf>
    <xf numFmtId="0" fontId="56" fillId="2" borderId="3" xfId="0" applyFont="1" applyFill="1" applyBorder="1" applyAlignment="1">
      <alignment horizontal="center" vertical="center" shrinkToFit="1"/>
    </xf>
    <xf numFmtId="184" fontId="3" fillId="8" borderId="171" xfId="0" applyNumberFormat="1" applyFont="1" applyFill="1" applyBorder="1" applyAlignment="1">
      <alignment horizontal="center" vertical="center" wrapText="1"/>
    </xf>
    <xf numFmtId="184" fontId="5" fillId="8" borderId="171" xfId="0" applyNumberFormat="1"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0" xfId="0" applyFont="1" applyFill="1" applyBorder="1" applyAlignment="1">
      <alignment horizontal="center" vertical="center" wrapText="1"/>
    </xf>
    <xf numFmtId="0" fontId="5" fillId="2" borderId="114" xfId="0" applyFont="1" applyFill="1" applyBorder="1" applyAlignment="1">
      <alignment vertical="center" textRotation="255" wrapText="1"/>
    </xf>
    <xf numFmtId="0" fontId="5" fillId="2" borderId="159" xfId="0" applyFont="1" applyFill="1" applyBorder="1" applyAlignment="1">
      <alignment vertical="center" textRotation="255" wrapText="1"/>
    </xf>
    <xf numFmtId="0" fontId="5" fillId="2" borderId="142" xfId="0" applyFont="1" applyFill="1" applyBorder="1" applyAlignment="1">
      <alignment vertical="center" textRotation="255" wrapText="1"/>
    </xf>
    <xf numFmtId="0" fontId="5" fillId="2" borderId="145" xfId="0" applyFont="1" applyFill="1" applyBorder="1" applyAlignment="1">
      <alignment vertical="center" textRotation="255" wrapText="1"/>
    </xf>
    <xf numFmtId="0" fontId="3" fillId="0" borderId="155" xfId="0" applyFont="1" applyFill="1" applyBorder="1" applyAlignment="1">
      <alignment vertical="center" wrapText="1"/>
    </xf>
    <xf numFmtId="0" fontId="3" fillId="0" borderId="156" xfId="0" applyFont="1" applyFill="1" applyBorder="1" applyAlignment="1">
      <alignment vertical="center" wrapText="1"/>
    </xf>
    <xf numFmtId="0" fontId="3" fillId="0" borderId="157" xfId="0" applyFont="1" applyFill="1" applyBorder="1" applyAlignment="1">
      <alignment vertical="center" wrapText="1"/>
    </xf>
    <xf numFmtId="0" fontId="56" fillId="0" borderId="154" xfId="5" applyFont="1" applyFill="1" applyBorder="1">
      <alignment vertical="center"/>
    </xf>
    <xf numFmtId="0" fontId="56" fillId="0" borderId="161" xfId="5" applyFont="1" applyFill="1" applyBorder="1">
      <alignment vertical="center"/>
    </xf>
    <xf numFmtId="0" fontId="4" fillId="15" borderId="16" xfId="0" applyFont="1" applyFill="1" applyBorder="1" applyAlignment="1">
      <alignment horizontal="center" vertical="center"/>
    </xf>
    <xf numFmtId="0" fontId="4" fillId="15" borderId="15" xfId="0" applyFont="1" applyFill="1" applyBorder="1" applyAlignment="1">
      <alignment horizontal="center" vertical="center"/>
    </xf>
    <xf numFmtId="0" fontId="4" fillId="15" borderId="4" xfId="0" applyFont="1" applyFill="1" applyBorder="1" applyAlignment="1">
      <alignment horizontal="center" vertical="center"/>
    </xf>
    <xf numFmtId="199" fontId="34" fillId="8" borderId="16" xfId="2" applyNumberFormat="1" applyFont="1" applyFill="1" applyBorder="1" applyAlignment="1">
      <alignment horizontal="right" vertical="center"/>
    </xf>
    <xf numFmtId="199" fontId="34" fillId="8" borderId="15" xfId="2" applyNumberFormat="1" applyFont="1" applyFill="1" applyBorder="1" applyAlignment="1">
      <alignment horizontal="right" vertical="center"/>
    </xf>
    <xf numFmtId="199" fontId="34" fillId="8" borderId="4" xfId="2" applyNumberFormat="1" applyFont="1" applyFill="1" applyBorder="1" applyAlignment="1">
      <alignment horizontal="right" vertical="center"/>
    </xf>
    <xf numFmtId="0" fontId="56" fillId="0" borderId="165" xfId="5" applyFont="1" applyFill="1" applyBorder="1">
      <alignment vertical="center"/>
    </xf>
    <xf numFmtId="0" fontId="56" fillId="0" borderId="147" xfId="5" applyFont="1" applyFill="1" applyBorder="1">
      <alignment vertical="center"/>
    </xf>
    <xf numFmtId="0" fontId="56" fillId="0" borderId="148" xfId="5" applyFont="1" applyFill="1" applyBorder="1">
      <alignment vertical="center"/>
    </xf>
    <xf numFmtId="0" fontId="56" fillId="0" borderId="170" xfId="5" applyFont="1" applyFill="1" applyBorder="1">
      <alignment vertical="center"/>
    </xf>
    <xf numFmtId="0" fontId="56" fillId="0" borderId="143" xfId="5" applyFont="1" applyFill="1" applyBorder="1">
      <alignmen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28" fillId="15" borderId="10" xfId="0" applyFont="1" applyFill="1" applyBorder="1" applyAlignment="1">
      <alignment vertical="center" wrapText="1"/>
    </xf>
    <xf numFmtId="38" fontId="3" fillId="0" borderId="16" xfId="2" applyFont="1" applyFill="1" applyBorder="1" applyAlignment="1">
      <alignment horizontal="left" vertical="center" wrapText="1"/>
    </xf>
    <xf numFmtId="38" fontId="3" fillId="0" borderId="15" xfId="2" applyFont="1" applyFill="1" applyBorder="1" applyAlignment="1">
      <alignment horizontal="left" vertical="center" wrapText="1"/>
    </xf>
    <xf numFmtId="38" fontId="3" fillId="0" borderId="4" xfId="2" applyFont="1" applyFill="1" applyBorder="1" applyAlignment="1">
      <alignment horizontal="left" vertical="center" wrapText="1"/>
    </xf>
    <xf numFmtId="0" fontId="3" fillId="0" borderId="15" xfId="14" applyFont="1" applyFill="1" applyBorder="1" applyAlignment="1">
      <alignment horizontal="left" vertical="center" wrapText="1"/>
    </xf>
    <xf numFmtId="0" fontId="3" fillId="0" borderId="4" xfId="14" applyFont="1" applyFill="1" applyBorder="1" applyAlignment="1">
      <alignment horizontal="left" vertical="center" wrapText="1"/>
    </xf>
    <xf numFmtId="38" fontId="3" fillId="0" borderId="25" xfId="2" applyFont="1" applyFill="1" applyBorder="1" applyAlignment="1">
      <alignment horizontal="left" vertical="center" wrapText="1"/>
    </xf>
    <xf numFmtId="38" fontId="3" fillId="0" borderId="81" xfId="2" applyFont="1" applyFill="1" applyBorder="1" applyAlignment="1">
      <alignment horizontal="left" vertical="center" wrapText="1"/>
    </xf>
    <xf numFmtId="38" fontId="3" fillId="0" borderId="82" xfId="2" applyFont="1" applyFill="1" applyBorder="1" applyAlignment="1">
      <alignment horizontal="left" vertical="center" wrapText="1"/>
    </xf>
    <xf numFmtId="38" fontId="28" fillId="15" borderId="16" xfId="2" applyFont="1" applyFill="1" applyBorder="1" applyAlignment="1">
      <alignment horizontal="left" vertical="center" wrapText="1"/>
    </xf>
    <xf numFmtId="38" fontId="28" fillId="15" borderId="15" xfId="2" applyFont="1" applyFill="1" applyBorder="1" applyAlignment="1">
      <alignment horizontal="left" vertical="center" wrapText="1"/>
    </xf>
    <xf numFmtId="38" fontId="28" fillId="15" borderId="4" xfId="2" applyFont="1" applyFill="1" applyBorder="1" applyAlignment="1">
      <alignment horizontal="left" vertical="center" wrapText="1"/>
    </xf>
    <xf numFmtId="183" fontId="78" fillId="15" borderId="16" xfId="0" applyNumberFormat="1" applyFont="1" applyFill="1" applyBorder="1" applyAlignment="1">
      <alignment horizontal="center" vertical="center"/>
    </xf>
    <xf numFmtId="183" fontId="78" fillId="15" borderId="4" xfId="0" applyNumberFormat="1" applyFont="1" applyFill="1" applyBorder="1" applyAlignment="1">
      <alignment horizontal="center" vertical="center"/>
    </xf>
    <xf numFmtId="199" fontId="34" fillId="8" borderId="78" xfId="2" applyNumberFormat="1" applyFont="1" applyFill="1" applyBorder="1" applyAlignment="1">
      <alignment horizontal="right" vertical="center"/>
    </xf>
    <xf numFmtId="199" fontId="34" fillId="8" borderId="79" xfId="2" applyNumberFormat="1" applyFont="1" applyFill="1" applyBorder="1" applyAlignment="1">
      <alignment horizontal="right" vertical="center"/>
    </xf>
    <xf numFmtId="199" fontId="34" fillId="8" borderId="80" xfId="2" applyNumberFormat="1" applyFont="1" applyFill="1" applyBorder="1" applyAlignment="1">
      <alignment horizontal="right" vertical="center"/>
    </xf>
    <xf numFmtId="199" fontId="34" fillId="8" borderId="26" xfId="2" applyNumberFormat="1" applyFont="1" applyFill="1" applyBorder="1" applyAlignment="1">
      <alignment horizontal="right" vertical="center"/>
    </xf>
    <xf numFmtId="0" fontId="3" fillId="0" borderId="13" xfId="14" applyFont="1" applyFill="1" applyBorder="1" applyAlignment="1">
      <alignment horizontal="left" vertical="center" wrapText="1"/>
    </xf>
    <xf numFmtId="0" fontId="3" fillId="0" borderId="14" xfId="14" applyFont="1" applyFill="1" applyBorder="1" applyAlignment="1">
      <alignment horizontal="left" vertical="center" wrapText="1"/>
    </xf>
    <xf numFmtId="199" fontId="34" fillId="8" borderId="5" xfId="2" applyNumberFormat="1" applyFont="1" applyFill="1" applyBorder="1" applyAlignment="1">
      <alignment horizontal="right" vertical="center"/>
    </xf>
    <xf numFmtId="199" fontId="34" fillId="8" borderId="13" xfId="2" applyNumberFormat="1" applyFont="1" applyFill="1" applyBorder="1" applyAlignment="1">
      <alignment horizontal="right" vertical="center"/>
    </xf>
    <xf numFmtId="199" fontId="34" fillId="8" borderId="14" xfId="2" applyNumberFormat="1" applyFont="1" applyFill="1" applyBorder="1" applyAlignment="1">
      <alignment horizontal="right" vertical="center"/>
    </xf>
    <xf numFmtId="0" fontId="10" fillId="0" borderId="0" xfId="0" applyFont="1" applyFill="1" applyAlignment="1"/>
    <xf numFmtId="0" fontId="56" fillId="2" borderId="16" xfId="0" applyFont="1" applyFill="1" applyBorder="1" applyAlignment="1">
      <alignment horizontal="center" vertical="center"/>
    </xf>
    <xf numFmtId="0" fontId="56" fillId="2" borderId="15" xfId="0" applyFont="1" applyFill="1" applyBorder="1" applyAlignment="1">
      <alignment horizontal="center" vertical="center"/>
    </xf>
    <xf numFmtId="0" fontId="56" fillId="2" borderId="4" xfId="0" applyFont="1" applyFill="1" applyBorder="1" applyAlignment="1">
      <alignment horizontal="center" vertical="center"/>
    </xf>
    <xf numFmtId="0" fontId="21" fillId="2" borderId="2" xfId="0" applyFont="1" applyFill="1" applyBorder="1" applyAlignment="1">
      <alignment horizontal="center" vertical="center" textRotation="255"/>
    </xf>
    <xf numFmtId="0" fontId="21" fillId="2" borderId="8" xfId="0" applyFont="1" applyFill="1" applyBorder="1" applyAlignment="1">
      <alignment horizontal="center" vertical="center" textRotation="255"/>
    </xf>
    <xf numFmtId="0" fontId="21" fillId="2" borderId="3"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38" fontId="3" fillId="0" borderId="5" xfId="2" applyFont="1" applyFill="1" applyBorder="1" applyAlignment="1">
      <alignment horizontal="left" vertical="center" wrapText="1"/>
    </xf>
    <xf numFmtId="38" fontId="3" fillId="0" borderId="13" xfId="2" applyFont="1" applyFill="1" applyBorder="1" applyAlignment="1">
      <alignment horizontal="left" vertical="center" wrapText="1"/>
    </xf>
    <xf numFmtId="38" fontId="3" fillId="0" borderId="14" xfId="2" applyFont="1" applyFill="1" applyBorder="1" applyAlignment="1">
      <alignment horizontal="left" vertical="center" wrapText="1"/>
    </xf>
    <xf numFmtId="38" fontId="3" fillId="0" borderId="10" xfId="2" applyFont="1" applyFill="1" applyBorder="1" applyAlignment="1">
      <alignment horizontal="left" vertical="center" wrapText="1"/>
    </xf>
    <xf numFmtId="38" fontId="3" fillId="0" borderId="6" xfId="2" applyFont="1" applyFill="1" applyBorder="1" applyAlignment="1">
      <alignment horizontal="left" vertical="center" wrapText="1"/>
    </xf>
    <xf numFmtId="38" fontId="3" fillId="0" borderId="11" xfId="2" applyFont="1" applyFill="1" applyBorder="1" applyAlignment="1">
      <alignment horizontal="left" vertical="center" wrapText="1"/>
    </xf>
    <xf numFmtId="198" fontId="3" fillId="2" borderId="1" xfId="0" applyNumberFormat="1" applyFont="1" applyFill="1" applyBorder="1" applyAlignment="1">
      <alignment horizontal="center" vertical="center"/>
    </xf>
    <xf numFmtId="0" fontId="8" fillId="0" borderId="0" xfId="14" applyFont="1" applyFill="1" applyAlignment="1">
      <alignment horizontal="center" vertical="center"/>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0" fontId="4" fillId="8" borderId="16" xfId="0" applyFont="1" applyFill="1" applyBorder="1" applyAlignment="1">
      <alignment horizontal="center" vertical="center"/>
    </xf>
    <xf numFmtId="0" fontId="4" fillId="8" borderId="15" xfId="0" applyFont="1" applyFill="1" applyBorder="1" applyAlignment="1">
      <alignment horizontal="center" vertical="center"/>
    </xf>
    <xf numFmtId="0" fontId="4" fillId="8" borderId="4" xfId="0" applyFont="1" applyFill="1" applyBorder="1" applyAlignment="1">
      <alignment horizontal="center" vertical="center"/>
    </xf>
    <xf numFmtId="0" fontId="3" fillId="0" borderId="13" xfId="14" applyFont="1" applyFill="1" applyBorder="1" applyAlignment="1">
      <alignment vertical="center" wrapText="1"/>
    </xf>
    <xf numFmtId="0" fontId="3" fillId="0" borderId="14" xfId="14" applyFont="1" applyFill="1" applyBorder="1" applyAlignment="1">
      <alignment vertical="center" wrapText="1"/>
    </xf>
    <xf numFmtId="0" fontId="3" fillId="0" borderId="15" xfId="14" applyFont="1" applyFill="1" applyBorder="1" applyAlignment="1">
      <alignment vertical="center" wrapText="1"/>
    </xf>
    <xf numFmtId="0" fontId="3" fillId="0" borderId="4" xfId="14" applyFont="1" applyFill="1" applyBorder="1" applyAlignment="1">
      <alignment vertical="center" wrapText="1"/>
    </xf>
    <xf numFmtId="0" fontId="3" fillId="0" borderId="15" xfId="14" applyFont="1" applyFill="1" applyBorder="1" applyAlignment="1">
      <alignment horizontal="left" vertical="center"/>
    </xf>
    <xf numFmtId="0" fontId="3" fillId="0" borderId="4" xfId="14" applyFont="1" applyFill="1" applyBorder="1" applyAlignment="1">
      <alignment horizontal="left" vertical="center"/>
    </xf>
    <xf numFmtId="0" fontId="3" fillId="2" borderId="2" xfId="14" applyFont="1" applyFill="1" applyBorder="1" applyAlignment="1">
      <alignment horizontal="center" vertical="center" textRotation="255" wrapText="1"/>
    </xf>
    <xf numFmtId="0" fontId="3" fillId="2" borderId="8" xfId="14" applyFont="1" applyFill="1" applyBorder="1" applyAlignment="1">
      <alignment horizontal="center" vertical="center" textRotation="255" wrapText="1"/>
    </xf>
    <xf numFmtId="0" fontId="3" fillId="2" borderId="3" xfId="14" applyFont="1" applyFill="1" applyBorder="1" applyAlignment="1">
      <alignment horizontal="center" vertical="center" textRotation="255" wrapText="1"/>
    </xf>
    <xf numFmtId="0" fontId="3" fillId="0" borderId="25" xfId="0" applyFont="1" applyFill="1" applyBorder="1" applyAlignment="1">
      <alignment vertical="center"/>
    </xf>
    <xf numFmtId="0" fontId="3" fillId="0" borderId="81" xfId="0" applyFont="1" applyFill="1" applyBorder="1" applyAlignment="1">
      <alignment vertical="center"/>
    </xf>
    <xf numFmtId="0" fontId="3" fillId="0" borderId="82" xfId="0" applyFont="1" applyFill="1" applyBorder="1" applyAlignment="1">
      <alignment vertical="center"/>
    </xf>
    <xf numFmtId="0" fontId="3" fillId="0" borderId="25"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56" fillId="0" borderId="16" xfId="5" applyFont="1" applyFill="1" applyBorder="1">
      <alignment vertical="center"/>
    </xf>
    <xf numFmtId="0" fontId="56" fillId="0" borderId="15" xfId="5" applyFont="1" applyFill="1" applyBorder="1">
      <alignment vertical="center"/>
    </xf>
    <xf numFmtId="0" fontId="56" fillId="0" borderId="4" xfId="5" applyFont="1" applyFill="1" applyBorder="1">
      <alignment vertical="center"/>
    </xf>
    <xf numFmtId="0" fontId="56" fillId="0" borderId="162" xfId="5" applyFont="1" applyFill="1" applyBorder="1">
      <alignment vertical="center"/>
    </xf>
    <xf numFmtId="0" fontId="56" fillId="0" borderId="163" xfId="5" applyFont="1" applyFill="1" applyBorder="1">
      <alignment vertical="center"/>
    </xf>
    <xf numFmtId="0" fontId="56" fillId="0" borderId="156" xfId="5" applyFont="1" applyFill="1" applyBorder="1">
      <alignment vertical="center"/>
    </xf>
    <xf numFmtId="0" fontId="56" fillId="0" borderId="164" xfId="5" applyFont="1" applyFill="1" applyBorder="1">
      <alignment vertical="center"/>
    </xf>
    <xf numFmtId="0" fontId="3" fillId="0" borderId="16"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56" fillId="0" borderId="16" xfId="0" applyFont="1" applyFill="1" applyBorder="1" applyAlignment="1">
      <alignment vertical="center" wrapText="1"/>
    </xf>
    <xf numFmtId="0" fontId="56" fillId="0" borderId="15" xfId="0" applyFont="1" applyFill="1" applyBorder="1" applyAlignment="1">
      <alignment vertical="center" wrapText="1"/>
    </xf>
    <xf numFmtId="0" fontId="56" fillId="0" borderId="4" xfId="0" applyFont="1" applyFill="1" applyBorder="1" applyAlignment="1">
      <alignment vertical="center" wrapText="1"/>
    </xf>
    <xf numFmtId="184" fontId="3" fillId="8" borderId="146" xfId="0" applyNumberFormat="1" applyFont="1" applyFill="1" applyBorder="1" applyAlignment="1">
      <alignment vertical="center" wrapText="1"/>
    </xf>
    <xf numFmtId="184" fontId="3" fillId="8" borderId="147" xfId="0" applyNumberFormat="1" applyFont="1" applyFill="1" applyBorder="1" applyAlignment="1">
      <alignment vertical="center" wrapText="1"/>
    </xf>
    <xf numFmtId="184" fontId="3" fillId="8" borderId="148" xfId="0" applyNumberFormat="1" applyFont="1" applyFill="1" applyBorder="1" applyAlignment="1">
      <alignment vertical="center" wrapText="1"/>
    </xf>
    <xf numFmtId="0" fontId="3" fillId="0" borderId="165" xfId="0" quotePrefix="1" applyFont="1" applyFill="1" applyBorder="1" applyAlignment="1">
      <alignment vertical="center"/>
    </xf>
    <xf numFmtId="0" fontId="3" fillId="0" borderId="147" xfId="0" quotePrefix="1" applyFont="1" applyFill="1" applyBorder="1" applyAlignment="1">
      <alignment vertical="center"/>
    </xf>
    <xf numFmtId="0" fontId="3" fillId="0" borderId="166" xfId="0" quotePrefix="1" applyFont="1" applyFill="1" applyBorder="1" applyAlignment="1">
      <alignment vertical="center"/>
    </xf>
    <xf numFmtId="0" fontId="3" fillId="0" borderId="167" xfId="0" applyFont="1" applyFill="1" applyBorder="1" applyAlignment="1">
      <alignment vertical="center" wrapText="1"/>
    </xf>
    <xf numFmtId="0" fontId="3" fillId="0" borderId="160" xfId="0" applyFont="1" applyFill="1" applyBorder="1" applyAlignment="1">
      <alignment vertical="center" wrapText="1"/>
    </xf>
    <xf numFmtId="0" fontId="3" fillId="0" borderId="12"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56" fillId="0" borderId="10" xfId="5" applyFont="1" applyFill="1" applyBorder="1">
      <alignment vertical="center"/>
    </xf>
    <xf numFmtId="0" fontId="56" fillId="0" borderId="6" xfId="5" applyFont="1" applyFill="1" applyBorder="1">
      <alignment vertical="center"/>
    </xf>
    <xf numFmtId="0" fontId="56" fillId="0" borderId="11" xfId="5" applyFont="1" applyFill="1" applyBorder="1">
      <alignment vertical="center"/>
    </xf>
    <xf numFmtId="0" fontId="56" fillId="0" borderId="5" xfId="5" applyFont="1" applyFill="1" applyBorder="1">
      <alignment vertical="center"/>
    </xf>
    <xf numFmtId="0" fontId="56" fillId="0" borderId="13" xfId="5" applyFont="1" applyFill="1" applyBorder="1">
      <alignment vertical="center"/>
    </xf>
    <xf numFmtId="0" fontId="56" fillId="0" borderId="14" xfId="5" applyFont="1" applyFill="1" applyBorder="1">
      <alignment vertical="center"/>
    </xf>
    <xf numFmtId="0" fontId="28" fillId="15" borderId="15" xfId="0" applyFont="1" applyFill="1" applyBorder="1" applyAlignment="1">
      <alignment horizontal="center" vertical="center" wrapText="1"/>
    </xf>
    <xf numFmtId="0" fontId="28" fillId="15" borderId="4" xfId="0" applyFont="1" applyFill="1" applyBorder="1" applyAlignment="1">
      <alignment horizontal="center" vertical="center" wrapText="1"/>
    </xf>
    <xf numFmtId="0" fontId="56" fillId="2" borderId="10" xfId="0" applyFont="1" applyFill="1" applyBorder="1" applyAlignment="1">
      <alignment horizontal="center" vertical="center"/>
    </xf>
    <xf numFmtId="0" fontId="56" fillId="2" borderId="6" xfId="0" applyFont="1" applyFill="1" applyBorder="1" applyAlignment="1">
      <alignment horizontal="center" vertical="center"/>
    </xf>
    <xf numFmtId="0" fontId="56" fillId="2" borderId="11" xfId="0" applyFont="1" applyFill="1" applyBorder="1" applyAlignment="1">
      <alignment horizontal="center" vertical="center"/>
    </xf>
    <xf numFmtId="0" fontId="56" fillId="2" borderId="5" xfId="0" applyFont="1" applyFill="1" applyBorder="1" applyAlignment="1">
      <alignment horizontal="center" vertical="center"/>
    </xf>
    <xf numFmtId="0" fontId="56" fillId="2" borderId="13" xfId="0" applyFont="1" applyFill="1" applyBorder="1" applyAlignment="1">
      <alignment horizontal="center" vertical="center"/>
    </xf>
    <xf numFmtId="0" fontId="56" fillId="2" borderId="14" xfId="0" applyFont="1" applyFill="1" applyBorder="1" applyAlignment="1">
      <alignment horizontal="center" vertical="center"/>
    </xf>
    <xf numFmtId="0" fontId="56" fillId="2" borderId="2" xfId="0" applyFont="1" applyFill="1" applyBorder="1" applyAlignment="1">
      <alignment horizontal="center" vertical="center"/>
    </xf>
    <xf numFmtId="0" fontId="3" fillId="0" borderId="10" xfId="14" applyFont="1" applyFill="1" applyBorder="1" applyAlignment="1">
      <alignment horizontal="left" vertical="center" wrapText="1"/>
    </xf>
    <xf numFmtId="0" fontId="3" fillId="0" borderId="6" xfId="14" applyFont="1" applyFill="1" applyBorder="1" applyAlignment="1">
      <alignment horizontal="left" vertical="center" wrapText="1"/>
    </xf>
    <xf numFmtId="0" fontId="3" fillId="0" borderId="11" xfId="14" applyFont="1" applyFill="1" applyBorder="1" applyAlignment="1">
      <alignment horizontal="left" vertical="center" wrapText="1"/>
    </xf>
    <xf numFmtId="0" fontId="3" fillId="0" borderId="5" xfId="14" applyFont="1" applyFill="1" applyBorder="1" applyAlignment="1">
      <alignment horizontal="left" vertical="center" wrapText="1"/>
    </xf>
    <xf numFmtId="0" fontId="21" fillId="2" borderId="1" xfId="0" applyFont="1" applyFill="1" applyBorder="1" applyAlignment="1">
      <alignment horizontal="center" vertical="center" textRotation="255"/>
    </xf>
    <xf numFmtId="0" fontId="5" fillId="0" borderId="1" xfId="0" applyFont="1" applyFill="1" applyBorder="1" applyAlignment="1">
      <alignment horizontal="center" vertical="center"/>
    </xf>
    <xf numFmtId="0" fontId="21" fillId="2" borderId="10" xfId="14" applyFont="1" applyFill="1" applyBorder="1" applyAlignment="1">
      <alignment horizontal="center" vertical="center" textRotation="255" wrapText="1"/>
    </xf>
    <xf numFmtId="0" fontId="21" fillId="2" borderId="6" xfId="14" applyFont="1" applyFill="1" applyBorder="1" applyAlignment="1">
      <alignment horizontal="center" vertical="center" textRotation="255" wrapText="1"/>
    </xf>
    <xf numFmtId="0" fontId="21" fillId="2" borderId="11" xfId="14" applyFont="1" applyFill="1" applyBorder="1" applyAlignment="1">
      <alignment horizontal="center" vertical="center" textRotation="255" wrapText="1"/>
    </xf>
    <xf numFmtId="0" fontId="21" fillId="2" borderId="12" xfId="14" applyFont="1" applyFill="1" applyBorder="1" applyAlignment="1">
      <alignment horizontal="center" vertical="center" textRotation="255" wrapText="1"/>
    </xf>
    <xf numFmtId="0" fontId="21" fillId="2" borderId="0" xfId="14" applyFont="1" applyFill="1" applyBorder="1" applyAlignment="1">
      <alignment horizontal="center" vertical="center" textRotation="255" wrapText="1"/>
    </xf>
    <xf numFmtId="0" fontId="21" fillId="2" borderId="9" xfId="14" applyFont="1" applyFill="1" applyBorder="1" applyAlignment="1">
      <alignment horizontal="center" vertical="center" textRotation="255" wrapText="1"/>
    </xf>
    <xf numFmtId="0" fontId="21" fillId="2" borderId="5" xfId="14" applyFont="1" applyFill="1" applyBorder="1" applyAlignment="1">
      <alignment horizontal="center" vertical="center" textRotation="255" wrapText="1"/>
    </xf>
    <xf numFmtId="0" fontId="21" fillId="2" borderId="13" xfId="14" applyFont="1" applyFill="1" applyBorder="1" applyAlignment="1">
      <alignment horizontal="center" vertical="center" textRotation="255" wrapText="1"/>
    </xf>
    <xf numFmtId="0" fontId="21" fillId="2" borderId="14" xfId="14" applyFont="1" applyFill="1" applyBorder="1" applyAlignment="1">
      <alignment horizontal="center" vertical="center" textRotation="255" wrapText="1"/>
    </xf>
    <xf numFmtId="0" fontId="4" fillId="15" borderId="2" xfId="0" applyFont="1" applyFill="1" applyBorder="1" applyAlignment="1">
      <alignment horizontal="center" vertical="center"/>
    </xf>
    <xf numFmtId="0" fontId="4" fillId="15"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204" fontId="62" fillId="10" borderId="16" xfId="5" applyNumberFormat="1" applyFont="1" applyFill="1" applyBorder="1">
      <alignment vertical="center"/>
    </xf>
    <xf numFmtId="204" fontId="62" fillId="10" borderId="15" xfId="5" applyNumberFormat="1" applyFont="1" applyFill="1" applyBorder="1">
      <alignment vertical="center"/>
    </xf>
    <xf numFmtId="204" fontId="62" fillId="10" borderId="4" xfId="5" applyNumberFormat="1" applyFont="1" applyFill="1" applyBorder="1">
      <alignment vertical="center"/>
    </xf>
    <xf numFmtId="0" fontId="21" fillId="0" borderId="13" xfId="14" applyFont="1" applyFill="1" applyBorder="1" applyAlignment="1">
      <alignment horizontal="left" vertical="center" wrapText="1"/>
    </xf>
    <xf numFmtId="0" fontId="3" fillId="15" borderId="16" xfId="0" applyFont="1" applyFill="1" applyBorder="1" applyAlignment="1">
      <alignment horizontal="center" vertical="center"/>
    </xf>
    <xf numFmtId="0" fontId="3" fillId="15" borderId="172" xfId="0" applyFont="1" applyFill="1" applyBorder="1" applyAlignment="1">
      <alignment horizontal="center" vertical="center"/>
    </xf>
    <xf numFmtId="0" fontId="3" fillId="15" borderId="174" xfId="0" applyFont="1" applyFill="1" applyBorder="1" applyAlignment="1">
      <alignment horizontal="center" vertical="center"/>
    </xf>
    <xf numFmtId="0" fontId="56" fillId="2" borderId="6" xfId="0" applyFont="1" applyFill="1" applyBorder="1" applyAlignment="1">
      <alignment horizontal="center" vertical="center" wrapText="1" shrinkToFit="1"/>
    </xf>
    <xf numFmtId="0" fontId="56" fillId="2" borderId="11" xfId="0" applyFont="1" applyFill="1" applyBorder="1" applyAlignment="1">
      <alignment horizontal="center" vertical="center" wrapText="1" shrinkToFit="1"/>
    </xf>
    <xf numFmtId="0" fontId="56" fillId="2" borderId="13" xfId="0" applyFont="1" applyFill="1" applyBorder="1" applyAlignment="1">
      <alignment horizontal="center" vertical="center" wrapText="1" shrinkToFit="1"/>
    </xf>
    <xf numFmtId="0" fontId="56" fillId="2" borderId="14" xfId="0" applyFont="1" applyFill="1" applyBorder="1" applyAlignment="1">
      <alignment horizontal="center" vertical="center" wrapText="1" shrinkToFit="1"/>
    </xf>
    <xf numFmtId="0" fontId="56" fillId="2" borderId="5" xfId="0" applyFont="1" applyFill="1" applyBorder="1" applyAlignment="1">
      <alignment horizontal="center" vertical="center" shrinkToFit="1"/>
    </xf>
    <xf numFmtId="0" fontId="56" fillId="2" borderId="14" xfId="0" applyFont="1" applyFill="1" applyBorder="1" applyAlignment="1">
      <alignment horizontal="center" vertical="center" shrinkToFit="1"/>
    </xf>
    <xf numFmtId="0" fontId="56" fillId="2" borderId="1" xfId="0" applyFont="1" applyFill="1" applyBorder="1" applyAlignment="1">
      <alignment horizontal="center" vertical="center"/>
    </xf>
    <xf numFmtId="0" fontId="56" fillId="0" borderId="16" xfId="0" applyFont="1" applyFill="1" applyBorder="1" applyAlignment="1">
      <alignment vertical="center"/>
    </xf>
    <xf numFmtId="0" fontId="56" fillId="0" borderId="15" xfId="0" applyFont="1" applyFill="1" applyBorder="1" applyAlignment="1">
      <alignment vertical="center"/>
    </xf>
    <xf numFmtId="0" fontId="56" fillId="0" borderId="4" xfId="0" applyFont="1" applyFill="1" applyBorder="1" applyAlignment="1">
      <alignment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180" fontId="9" fillId="15" borderId="13" xfId="0" applyNumberFormat="1" applyFont="1" applyFill="1" applyBorder="1" applyAlignment="1">
      <alignment vertical="center"/>
    </xf>
    <xf numFmtId="180" fontId="9" fillId="15" borderId="14" xfId="0" applyNumberFormat="1" applyFont="1" applyFill="1" applyBorder="1" applyAlignment="1">
      <alignment vertical="center"/>
    </xf>
    <xf numFmtId="0" fontId="89" fillId="0" borderId="0" xfId="5" applyFont="1" applyAlignment="1">
      <alignment horizontal="center" vertical="center"/>
    </xf>
    <xf numFmtId="0" fontId="50" fillId="0" borderId="16" xfId="5" applyFont="1" applyBorder="1" applyAlignment="1">
      <alignment horizontal="center" vertical="center" wrapText="1"/>
    </xf>
    <xf numFmtId="0" fontId="50" fillId="0" borderId="4" xfId="5" applyFont="1" applyBorder="1" applyAlignment="1">
      <alignment horizontal="center" vertical="center" wrapText="1"/>
    </xf>
    <xf numFmtId="0" fontId="50" fillId="0" borderId="16" xfId="5" applyFont="1" applyBorder="1" applyAlignment="1">
      <alignment horizontal="left" vertical="top" wrapText="1"/>
    </xf>
    <xf numFmtId="0" fontId="50" fillId="0" borderId="4" xfId="5" applyFont="1" applyBorder="1" applyAlignment="1">
      <alignment horizontal="left" vertical="top" wrapText="1"/>
    </xf>
    <xf numFmtId="0" fontId="50" fillId="0" borderId="1" xfId="5" applyFont="1" applyBorder="1" applyAlignment="1">
      <alignment horizontal="center" vertical="top" wrapText="1"/>
    </xf>
    <xf numFmtId="0" fontId="50" fillId="0" borderId="2" xfId="5" applyFont="1" applyBorder="1" applyAlignment="1">
      <alignment horizontal="center" vertical="top" wrapText="1"/>
    </xf>
    <xf numFmtId="0" fontId="50" fillId="0" borderId="1" xfId="5" applyFont="1" applyBorder="1" applyAlignment="1">
      <alignment horizontal="left" vertical="top" wrapText="1"/>
    </xf>
    <xf numFmtId="0" fontId="50" fillId="0" borderId="3" xfId="5" applyFont="1" applyBorder="1" applyAlignment="1">
      <alignment horizontal="center" vertical="top" wrapText="1"/>
    </xf>
    <xf numFmtId="0" fontId="50" fillId="0" borderId="2" xfId="5" applyFont="1" applyBorder="1" applyAlignment="1">
      <alignment horizontal="left" vertical="top" wrapText="1"/>
    </xf>
    <xf numFmtId="0" fontId="50" fillId="0" borderId="8" xfId="5" applyFont="1" applyBorder="1" applyAlignment="1">
      <alignment horizontal="left" vertical="top" wrapText="1"/>
    </xf>
    <xf numFmtId="0" fontId="50" fillId="6" borderId="2" xfId="5" applyFont="1" applyFill="1" applyBorder="1" applyAlignment="1">
      <alignment horizontal="center" vertical="center" wrapText="1"/>
    </xf>
    <xf numFmtId="0" fontId="50" fillId="6" borderId="3" xfId="5" applyFont="1" applyFill="1" applyBorder="1" applyAlignment="1">
      <alignment horizontal="center" vertical="center" wrapText="1"/>
    </xf>
    <xf numFmtId="0" fontId="50" fillId="0" borderId="2" xfId="5" applyFont="1" applyBorder="1" applyAlignment="1">
      <alignment vertical="top" wrapText="1"/>
    </xf>
    <xf numFmtId="0" fontId="50" fillId="0" borderId="8" xfId="5" applyFont="1" applyBorder="1" applyAlignment="1">
      <alignment vertical="top" wrapText="1"/>
    </xf>
    <xf numFmtId="0" fontId="50" fillId="0" borderId="3" xfId="5" applyFont="1" applyBorder="1" applyAlignment="1">
      <alignment vertical="top" wrapText="1"/>
    </xf>
    <xf numFmtId="0" fontId="50" fillId="0" borderId="16" xfId="5" applyFont="1" applyBorder="1" applyAlignment="1">
      <alignment vertical="top" wrapText="1"/>
    </xf>
    <xf numFmtId="0" fontId="50" fillId="0" borderId="4" xfId="5" applyFont="1" applyBorder="1" applyAlignment="1">
      <alignment vertical="top" wrapText="1"/>
    </xf>
    <xf numFmtId="0" fontId="50" fillId="0" borderId="2" xfId="5" applyFont="1" applyBorder="1" applyAlignment="1">
      <alignment horizontal="center" vertical="center" wrapText="1"/>
    </xf>
    <xf numFmtId="0" fontId="50" fillId="0" borderId="1" xfId="5" applyFont="1" applyBorder="1" applyAlignment="1">
      <alignment horizontal="center" vertical="center" wrapText="1"/>
    </xf>
    <xf numFmtId="0" fontId="50" fillId="0" borderId="10" xfId="5" applyFont="1" applyBorder="1" applyAlignment="1">
      <alignment horizontal="center" vertical="center" wrapText="1"/>
    </xf>
    <xf numFmtId="0" fontId="50" fillId="0" borderId="5" xfId="5" applyFont="1" applyBorder="1" applyAlignment="1">
      <alignment horizontal="center" vertical="center" wrapText="1"/>
    </xf>
    <xf numFmtId="0" fontId="50" fillId="0" borderId="1" xfId="5" applyFont="1" applyBorder="1" applyAlignment="1">
      <alignment vertical="top" wrapText="1"/>
    </xf>
    <xf numFmtId="0" fontId="56" fillId="0" borderId="1" xfId="5" applyFont="1" applyBorder="1" applyAlignment="1">
      <alignment vertical="top" wrapText="1"/>
    </xf>
    <xf numFmtId="0" fontId="50" fillId="0" borderId="16" xfId="5" applyFont="1" applyBorder="1">
      <alignment vertical="center"/>
    </xf>
    <xf numFmtId="0" fontId="50" fillId="0" borderId="4" xfId="5" applyFont="1" applyBorder="1">
      <alignment vertical="center"/>
    </xf>
    <xf numFmtId="0" fontId="50" fillId="0" borderId="3" xfId="5" applyFont="1" applyBorder="1" applyAlignment="1">
      <alignment horizontal="left" vertical="top" wrapText="1"/>
    </xf>
    <xf numFmtId="0" fontId="50" fillId="0" borderId="11" xfId="5" applyFont="1" applyBorder="1" applyAlignment="1">
      <alignment horizontal="center" vertical="center" wrapText="1"/>
    </xf>
    <xf numFmtId="0" fontId="50" fillId="0" borderId="3" xfId="5" applyFont="1" applyBorder="1" applyAlignment="1">
      <alignment horizontal="center" vertical="center" wrapText="1"/>
    </xf>
    <xf numFmtId="0" fontId="66" fillId="0" borderId="2" xfId="5" applyFont="1" applyBorder="1" applyAlignment="1">
      <alignment horizontal="center" vertical="center"/>
    </xf>
    <xf numFmtId="0" fontId="66" fillId="0" borderId="3" xfId="5" applyFont="1" applyBorder="1" applyAlignment="1">
      <alignment horizontal="center" vertical="center"/>
    </xf>
    <xf numFmtId="0" fontId="65" fillId="0" borderId="2" xfId="5" applyFont="1" applyBorder="1" applyAlignment="1">
      <alignment horizontal="left" vertical="top" wrapText="1"/>
    </xf>
    <xf numFmtId="0" fontId="65" fillId="0" borderId="8" xfId="5" applyFont="1" applyBorder="1" applyAlignment="1">
      <alignment horizontal="left" vertical="top" wrapText="1"/>
    </xf>
    <xf numFmtId="0" fontId="65" fillId="0" borderId="3" xfId="5" applyFont="1" applyBorder="1" applyAlignment="1">
      <alignment horizontal="left" vertical="top" wrapText="1"/>
    </xf>
    <xf numFmtId="0" fontId="65" fillId="0" borderId="2" xfId="5" applyFont="1" applyBorder="1" applyAlignment="1">
      <alignment vertical="top" wrapText="1"/>
    </xf>
    <xf numFmtId="0" fontId="65" fillId="0" borderId="8" xfId="5" applyFont="1" applyBorder="1" applyAlignment="1">
      <alignment vertical="top" wrapText="1"/>
    </xf>
    <xf numFmtId="0" fontId="65" fillId="0" borderId="3" xfId="5" applyFont="1" applyBorder="1" applyAlignment="1">
      <alignment vertical="top" wrapText="1"/>
    </xf>
    <xf numFmtId="0" fontId="65" fillId="0" borderId="2" xfId="5" applyFont="1" applyBorder="1" applyAlignment="1">
      <alignment vertical="center" wrapText="1"/>
    </xf>
    <xf numFmtId="0" fontId="65" fillId="0" borderId="8" xfId="5" applyFont="1" applyBorder="1" applyAlignment="1">
      <alignment vertical="center" wrapText="1"/>
    </xf>
    <xf numFmtId="0" fontId="65" fillId="0" borderId="3" xfId="5" applyFont="1" applyBorder="1" applyAlignment="1">
      <alignment vertical="center" wrapText="1"/>
    </xf>
    <xf numFmtId="0" fontId="65" fillId="6" borderId="2" xfId="5" applyFont="1" applyFill="1" applyBorder="1" applyAlignment="1">
      <alignment horizontal="center" vertical="center"/>
    </xf>
    <xf numFmtId="0" fontId="65" fillId="6" borderId="8" xfId="5" applyFont="1" applyFill="1" applyBorder="1" applyAlignment="1">
      <alignment horizontal="center" vertical="center"/>
    </xf>
    <xf numFmtId="0" fontId="65" fillId="6" borderId="3" xfId="5" applyFont="1" applyFill="1" applyBorder="1" applyAlignment="1">
      <alignment horizontal="center" vertical="center"/>
    </xf>
    <xf numFmtId="0" fontId="65" fillId="0" borderId="2" xfId="5" applyFont="1" applyBorder="1" applyAlignment="1">
      <alignment horizontal="left" vertical="center" wrapText="1"/>
    </xf>
    <xf numFmtId="0" fontId="65" fillId="0" borderId="8" xfId="5" applyFont="1" applyBorder="1" applyAlignment="1">
      <alignment horizontal="left" vertical="center" wrapText="1"/>
    </xf>
    <xf numFmtId="0" fontId="65" fillId="0" borderId="3" xfId="5" applyFont="1" applyBorder="1" applyAlignment="1">
      <alignment horizontal="left" vertical="center" wrapText="1"/>
    </xf>
    <xf numFmtId="0" fontId="66" fillId="0" borderId="1" xfId="5" applyFont="1" applyBorder="1" applyAlignment="1">
      <alignment horizontal="center" vertical="center"/>
    </xf>
    <xf numFmtId="0" fontId="66" fillId="0" borderId="1" xfId="5" applyFont="1" applyBorder="1" applyAlignment="1">
      <alignment horizontal="left" vertical="top"/>
    </xf>
    <xf numFmtId="0" fontId="73" fillId="0" borderId="0" xfId="5" applyFont="1" applyAlignment="1">
      <alignment horizontal="center" vertical="center" wrapText="1"/>
    </xf>
    <xf numFmtId="0" fontId="66" fillId="0" borderId="1" xfId="5" applyFont="1" applyBorder="1" applyAlignment="1">
      <alignment vertical="top" wrapText="1"/>
    </xf>
    <xf numFmtId="0" fontId="66" fillId="0" borderId="1" xfId="5" applyFont="1" applyBorder="1" applyAlignment="1">
      <alignment vertical="top"/>
    </xf>
    <xf numFmtId="0" fontId="65" fillId="0" borderId="10" xfId="5" applyFont="1" applyBorder="1" applyAlignment="1">
      <alignment vertical="top"/>
    </xf>
    <xf numFmtId="0" fontId="65" fillId="0" borderId="11" xfId="5" applyFont="1" applyBorder="1" applyAlignment="1">
      <alignment vertical="top"/>
    </xf>
    <xf numFmtId="0" fontId="65" fillId="0" borderId="12" xfId="5" applyFont="1" applyBorder="1" applyAlignment="1">
      <alignment vertical="top"/>
    </xf>
    <xf numFmtId="0" fontId="65" fillId="0" borderId="9" xfId="5" applyFont="1" applyBorder="1" applyAlignment="1">
      <alignment vertical="top"/>
    </xf>
    <xf numFmtId="0" fontId="65" fillId="0" borderId="5" xfId="5" applyFont="1" applyBorder="1" applyAlignment="1">
      <alignment vertical="top"/>
    </xf>
    <xf numFmtId="0" fontId="65" fillId="0" borderId="14" xfId="5" applyFont="1" applyBorder="1" applyAlignment="1">
      <alignment vertical="top"/>
    </xf>
    <xf numFmtId="0" fontId="65" fillId="6" borderId="2" xfId="5" applyNumberFormat="1" applyFont="1" applyFill="1" applyBorder="1" applyAlignment="1">
      <alignment horizontal="center" vertical="center" wrapText="1"/>
    </xf>
    <xf numFmtId="0" fontId="65" fillId="6" borderId="8" xfId="5" applyNumberFormat="1" applyFont="1" applyFill="1" applyBorder="1" applyAlignment="1">
      <alignment horizontal="center" vertical="center" wrapText="1"/>
    </xf>
    <xf numFmtId="0" fontId="65" fillId="6" borderId="3" xfId="5" applyNumberFormat="1" applyFont="1" applyFill="1" applyBorder="1" applyAlignment="1">
      <alignment horizontal="center" vertical="center" wrapText="1"/>
    </xf>
    <xf numFmtId="0" fontId="65" fillId="0" borderId="1" xfId="5" applyFont="1" applyBorder="1" applyAlignment="1">
      <alignment horizontal="center" vertical="center" wrapText="1"/>
    </xf>
    <xf numFmtId="0" fontId="65" fillId="0" borderId="1" xfId="5" applyFont="1" applyBorder="1" applyAlignment="1">
      <alignment horizontal="left" vertical="top" wrapText="1"/>
    </xf>
    <xf numFmtId="0" fontId="65" fillId="0" borderId="10" xfId="5" applyFont="1" applyBorder="1" applyAlignment="1">
      <alignment horizontal="center" vertical="center" wrapText="1"/>
    </xf>
    <xf numFmtId="0" fontId="65" fillId="0" borderId="11" xfId="5" applyFont="1" applyBorder="1" applyAlignment="1">
      <alignment horizontal="center" vertical="center" wrapText="1"/>
    </xf>
    <xf numFmtId="0" fontId="65" fillId="0" borderId="2" xfId="5" applyFont="1" applyBorder="1" applyAlignment="1">
      <alignment horizontal="center" vertical="center" wrapText="1"/>
    </xf>
    <xf numFmtId="0" fontId="65" fillId="0" borderId="3" xfId="5" applyFont="1" applyBorder="1" applyAlignment="1">
      <alignment horizontal="center" vertical="center" wrapText="1"/>
    </xf>
    <xf numFmtId="0" fontId="47" fillId="6" borderId="2" xfId="5" applyFont="1" applyFill="1" applyBorder="1" applyAlignment="1">
      <alignment horizontal="center" vertical="center" wrapText="1"/>
    </xf>
    <xf numFmtId="0" fontId="47" fillId="6" borderId="3" xfId="5" applyFont="1" applyFill="1" applyBorder="1" applyAlignment="1">
      <alignment horizontal="center" vertical="center" wrapText="1"/>
    </xf>
    <xf numFmtId="0" fontId="65" fillId="6" borderId="2" xfId="5" applyFont="1" applyFill="1" applyBorder="1" applyAlignment="1">
      <alignment horizontal="center" vertical="center" wrapText="1"/>
    </xf>
    <xf numFmtId="0" fontId="65" fillId="6" borderId="3" xfId="5" applyFont="1" applyFill="1" applyBorder="1" applyAlignment="1">
      <alignment horizontal="center" vertical="center" wrapText="1"/>
    </xf>
    <xf numFmtId="0" fontId="65" fillId="6" borderId="8" xfId="5" applyFont="1" applyFill="1" applyBorder="1" applyAlignment="1">
      <alignment horizontal="center" vertical="center" wrapText="1"/>
    </xf>
    <xf numFmtId="0" fontId="65" fillId="0" borderId="5" xfId="5" applyFont="1" applyBorder="1" applyAlignment="1">
      <alignment horizontal="center" vertical="center" wrapText="1"/>
    </xf>
    <xf numFmtId="0" fontId="65" fillId="0" borderId="10" xfId="5" applyFont="1" applyBorder="1" applyAlignment="1">
      <alignment horizontal="left" vertical="top" wrapText="1"/>
    </xf>
    <xf numFmtId="0" fontId="65" fillId="0" borderId="11" xfId="5" applyFont="1" applyBorder="1" applyAlignment="1">
      <alignment horizontal="left" vertical="top" wrapText="1"/>
    </xf>
    <xf numFmtId="0" fontId="65" fillId="0" borderId="12" xfId="5" applyFont="1" applyBorder="1" applyAlignment="1">
      <alignment horizontal="left" vertical="top" wrapText="1"/>
    </xf>
    <xf numFmtId="0" fontId="65" fillId="0" borderId="9" xfId="5" applyFont="1" applyBorder="1" applyAlignment="1">
      <alignment horizontal="left" vertical="top" wrapText="1"/>
    </xf>
    <xf numFmtId="0" fontId="65" fillId="0" borderId="5" xfId="5" applyFont="1" applyBorder="1" applyAlignment="1">
      <alignment horizontal="left" vertical="top" wrapText="1"/>
    </xf>
    <xf numFmtId="0" fontId="65" fillId="0" borderId="14" xfId="5" applyFont="1" applyBorder="1" applyAlignment="1">
      <alignment horizontal="left" vertical="top" wrapText="1"/>
    </xf>
    <xf numFmtId="0" fontId="65" fillId="0" borderId="16" xfId="5" applyFont="1" applyBorder="1" applyAlignment="1">
      <alignment horizontal="center" vertical="center" wrapText="1"/>
    </xf>
    <xf numFmtId="0" fontId="65" fillId="0" borderId="4" xfId="5" applyFont="1" applyBorder="1" applyAlignment="1">
      <alignment horizontal="center" vertical="center" wrapText="1"/>
    </xf>
    <xf numFmtId="0" fontId="65" fillId="0" borderId="8" xfId="5" applyFont="1" applyBorder="1" applyAlignment="1">
      <alignment horizontal="left" vertical="top"/>
    </xf>
    <xf numFmtId="0" fontId="65" fillId="0" borderId="3" xfId="5" applyFont="1" applyBorder="1" applyAlignment="1">
      <alignment horizontal="left" vertical="top"/>
    </xf>
    <xf numFmtId="0" fontId="65" fillId="0" borderId="2" xfId="5" applyFont="1" applyBorder="1" applyAlignment="1">
      <alignment vertical="center"/>
    </xf>
    <xf numFmtId="0" fontId="65" fillId="0" borderId="3" xfId="5" applyFont="1" applyBorder="1" applyAlignment="1">
      <alignment vertical="center"/>
    </xf>
    <xf numFmtId="0" fontId="65" fillId="6" borderId="10" xfId="5" applyFont="1" applyFill="1" applyBorder="1" applyAlignment="1">
      <alignment horizontal="center" vertical="center"/>
    </xf>
    <xf numFmtId="0" fontId="65" fillId="6" borderId="5" xfId="5" applyFont="1" applyFill="1" applyBorder="1" applyAlignment="1">
      <alignment horizontal="center" vertical="center"/>
    </xf>
    <xf numFmtId="0" fontId="65" fillId="0" borderId="16" xfId="5" applyFont="1" applyBorder="1" applyAlignment="1">
      <alignment horizontal="left" vertical="top" wrapText="1"/>
    </xf>
    <xf numFmtId="0" fontId="65" fillId="0" borderId="4" xfId="5" applyFont="1" applyBorder="1" applyAlignment="1">
      <alignment horizontal="left" vertical="top" wrapText="1"/>
    </xf>
    <xf numFmtId="0" fontId="65" fillId="0" borderId="2" xfId="5" applyFont="1" applyBorder="1" applyAlignment="1">
      <alignment horizontal="left" vertical="center"/>
    </xf>
    <xf numFmtId="0" fontId="65" fillId="0" borderId="3" xfId="5" applyFont="1" applyBorder="1" applyAlignment="1">
      <alignment horizontal="left" vertical="center"/>
    </xf>
    <xf numFmtId="0" fontId="65" fillId="0" borderId="2" xfId="5" applyFont="1" applyBorder="1" applyAlignment="1">
      <alignment horizontal="left" vertical="center" wrapText="1" shrinkToFit="1"/>
    </xf>
    <xf numFmtId="0" fontId="65" fillId="0" borderId="3" xfId="5" applyFont="1" applyBorder="1" applyAlignment="1">
      <alignment horizontal="left" vertical="center" wrapText="1" shrinkToFit="1"/>
    </xf>
    <xf numFmtId="0" fontId="65" fillId="0" borderId="2" xfId="5" applyFont="1" applyBorder="1" applyAlignment="1">
      <alignment horizontal="left" vertical="top"/>
    </xf>
    <xf numFmtId="0" fontId="65" fillId="0" borderId="8" xfId="5" applyFont="1" applyBorder="1" applyAlignment="1">
      <alignment horizontal="left" vertical="center"/>
    </xf>
    <xf numFmtId="0" fontId="65" fillId="6" borderId="12" xfId="5" applyFont="1" applyFill="1" applyBorder="1" applyAlignment="1">
      <alignment horizontal="center" vertical="center"/>
    </xf>
    <xf numFmtId="0" fontId="82" fillId="7" borderId="13" xfId="0" applyFont="1" applyFill="1" applyBorder="1" applyAlignment="1">
      <alignment horizontal="center" vertical="center"/>
    </xf>
    <xf numFmtId="0" fontId="36" fillId="12" borderId="196" xfId="0" applyFont="1" applyFill="1" applyBorder="1" applyAlignment="1">
      <alignment vertical="center" wrapText="1"/>
    </xf>
    <xf numFmtId="0" fontId="36" fillId="12" borderId="60" xfId="0" applyFont="1" applyFill="1" applyBorder="1" applyAlignment="1">
      <alignment vertical="center" wrapText="1"/>
    </xf>
    <xf numFmtId="0" fontId="82" fillId="0" borderId="9" xfId="0" applyFont="1" applyBorder="1" applyAlignment="1">
      <alignment vertical="center" wrapText="1"/>
    </xf>
    <xf numFmtId="0" fontId="82" fillId="0" borderId="12" xfId="0" applyFont="1" applyBorder="1" applyAlignment="1">
      <alignment horizontal="left" vertical="center" indent="1"/>
    </xf>
    <xf numFmtId="0" fontId="82" fillId="0" borderId="0" xfId="0" applyFont="1" applyBorder="1" applyAlignment="1">
      <alignment horizontal="left" vertical="center" indent="1"/>
    </xf>
    <xf numFmtId="0" fontId="82" fillId="0" borderId="9" xfId="0" applyFont="1" applyBorder="1" applyAlignment="1">
      <alignment horizontal="left" vertical="center" indent="1"/>
    </xf>
    <xf numFmtId="0" fontId="87" fillId="0" borderId="12" xfId="0" applyFont="1" applyBorder="1" applyAlignment="1">
      <alignment horizontal="left" vertical="center" indent="2"/>
    </xf>
    <xf numFmtId="0" fontId="87" fillId="0" borderId="0" xfId="0" applyFont="1" applyBorder="1" applyAlignment="1">
      <alignment horizontal="left" vertical="center" indent="2"/>
    </xf>
    <xf numFmtId="0" fontId="87" fillId="0" borderId="9" xfId="0" applyFont="1" applyBorder="1" applyAlignment="1">
      <alignment horizontal="left" vertical="center" indent="2"/>
    </xf>
    <xf numFmtId="0" fontId="83" fillId="12" borderId="155" xfId="5" applyFont="1" applyFill="1" applyBorder="1" applyAlignment="1">
      <alignment horizontal="center" vertical="center"/>
    </xf>
    <xf numFmtId="0" fontId="83" fillId="12" borderId="156" xfId="5" applyFont="1" applyFill="1" applyBorder="1" applyAlignment="1">
      <alignment horizontal="center" vertical="center"/>
    </xf>
    <xf numFmtId="0" fontId="83" fillId="12" borderId="164" xfId="5" applyFont="1" applyFill="1" applyBorder="1" applyAlignment="1">
      <alignment horizontal="center" vertical="center"/>
    </xf>
    <xf numFmtId="0" fontId="87" fillId="0" borderId="12" xfId="0" applyFont="1" applyBorder="1">
      <alignment vertical="center"/>
    </xf>
    <xf numFmtId="0" fontId="87" fillId="0" borderId="0" xfId="0" applyFont="1" applyBorder="1">
      <alignment vertical="center"/>
    </xf>
    <xf numFmtId="0" fontId="87" fillId="0" borderId="9" xfId="0" applyFont="1" applyBorder="1">
      <alignment vertical="center"/>
    </xf>
    <xf numFmtId="0" fontId="82" fillId="0" borderId="12" xfId="0" applyFont="1" applyBorder="1">
      <alignment vertical="center"/>
    </xf>
    <xf numFmtId="0" fontId="82" fillId="0" borderId="0" xfId="0" applyFont="1" applyBorder="1">
      <alignment vertical="center"/>
    </xf>
    <xf numFmtId="0" fontId="82" fillId="0" borderId="9" xfId="0" applyFont="1" applyBorder="1">
      <alignment vertical="center"/>
    </xf>
    <xf numFmtId="0" fontId="83" fillId="11" borderId="175" xfId="5" applyFont="1" applyFill="1" applyBorder="1" applyAlignment="1">
      <alignment horizontal="center" vertical="center"/>
    </xf>
    <xf numFmtId="0" fontId="83" fillId="11" borderId="176" xfId="5" applyFont="1" applyFill="1" applyBorder="1" applyAlignment="1">
      <alignment horizontal="center" vertical="center"/>
    </xf>
  </cellXfs>
  <cellStyles count="17">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4" xfId="11"/>
    <cellStyle name="標準 7" xfId="12"/>
    <cellStyle name="標準 8" xfId="13"/>
    <cellStyle name="標準_⑤参考様式11,12号別紙(収支実績報告書（支援交付金））" xfId="14"/>
    <cellStyle name="標準_活動指針チェック表(記載例）181118_活動計画の記載要領v9（181214）別添３と５修正" xfId="15"/>
    <cellStyle name="標準_出納帳20061221" xfId="16"/>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8"/>
  <sheetViews>
    <sheetView tabSelected="1" view="pageBreakPreview" zoomScale="98" zoomScaleNormal="100" zoomScaleSheetLayoutView="98" workbookViewId="0"/>
  </sheetViews>
  <sheetFormatPr defaultColWidth="9" defaultRowHeight="18.75" x14ac:dyDescent="0.15"/>
  <cols>
    <col min="1" max="2" width="2.75" style="471" customWidth="1"/>
    <col min="3" max="3" width="13" style="471" customWidth="1"/>
    <col min="4" max="4" width="13.75" style="471" customWidth="1"/>
    <col min="5" max="5" width="54.25" style="471" customWidth="1"/>
    <col min="6" max="6" width="2.625" style="471" customWidth="1"/>
    <col min="7" max="7" width="5.75" style="471" customWidth="1"/>
    <col min="8" max="16384" width="9" style="471"/>
  </cols>
  <sheetData>
    <row r="1" spans="1:258" ht="24" customHeight="1" thickBot="1" x14ac:dyDescent="0.2">
      <c r="A1" s="495" t="s">
        <v>565</v>
      </c>
      <c r="B1" s="495"/>
      <c r="C1" s="495"/>
      <c r="D1" s="496"/>
      <c r="E1" s="496"/>
      <c r="F1" s="496"/>
    </row>
    <row r="2" spans="1:258" ht="21" customHeight="1" x14ac:dyDescent="0.15">
      <c r="B2" s="500" t="s">
        <v>566</v>
      </c>
      <c r="C2" s="501"/>
      <c r="D2" s="806" t="s">
        <v>601</v>
      </c>
      <c r="E2" s="493" t="s">
        <v>570</v>
      </c>
    </row>
    <row r="3" spans="1:258" ht="21" customHeight="1" x14ac:dyDescent="0.15">
      <c r="B3" s="502" t="s">
        <v>567</v>
      </c>
      <c r="C3" s="503"/>
      <c r="D3" s="807" t="s">
        <v>602</v>
      </c>
      <c r="E3" s="494" t="s">
        <v>571</v>
      </c>
    </row>
    <row r="4" spans="1:258" ht="21" customHeight="1" x14ac:dyDescent="0.15">
      <c r="B4" s="502" t="s">
        <v>162</v>
      </c>
      <c r="C4" s="503"/>
      <c r="D4" s="913" t="s">
        <v>572</v>
      </c>
      <c r="E4" s="914"/>
    </row>
    <row r="5" spans="1:258" ht="21" customHeight="1" x14ac:dyDescent="0.15">
      <c r="B5" s="502" t="s">
        <v>568</v>
      </c>
      <c r="C5" s="503"/>
      <c r="D5" s="808" t="s">
        <v>573</v>
      </c>
      <c r="E5" s="299"/>
    </row>
    <row r="6" spans="1:258" ht="21" customHeight="1" thickBot="1" x14ac:dyDescent="0.2">
      <c r="B6" s="504" t="s">
        <v>569</v>
      </c>
      <c r="C6" s="505"/>
      <c r="D6" s="915" t="s">
        <v>603</v>
      </c>
      <c r="E6" s="916"/>
    </row>
    <row r="7" spans="1:258" ht="6.75" customHeight="1" x14ac:dyDescent="0.15">
      <c r="A7" s="498"/>
      <c r="B7" s="498"/>
      <c r="C7" s="498"/>
      <c r="D7" s="498"/>
      <c r="E7" s="498"/>
    </row>
    <row r="8" spans="1:258" ht="24" customHeight="1" x14ac:dyDescent="0.15">
      <c r="A8" s="507" t="s">
        <v>696</v>
      </c>
      <c r="B8" s="508"/>
      <c r="C8" s="508"/>
      <c r="D8" s="508"/>
      <c r="E8" s="508"/>
      <c r="F8" s="508"/>
    </row>
    <row r="9" spans="1:258" ht="18" customHeight="1" x14ac:dyDescent="0.15">
      <c r="A9" s="498"/>
      <c r="B9" s="923" t="s">
        <v>1084</v>
      </c>
      <c r="C9" s="923"/>
      <c r="D9" s="923"/>
      <c r="E9" s="923"/>
      <c r="F9" s="498"/>
    </row>
    <row r="10" spans="1:258" ht="34.5" customHeight="1" x14ac:dyDescent="0.15">
      <c r="A10" s="498"/>
      <c r="B10" s="923" t="s">
        <v>546</v>
      </c>
      <c r="C10" s="923"/>
      <c r="D10" s="923"/>
      <c r="E10" s="923"/>
      <c r="F10" s="498"/>
    </row>
    <row r="11" spans="1:258" ht="18" customHeight="1" x14ac:dyDescent="0.15">
      <c r="A11" s="498"/>
      <c r="B11" s="924" t="s">
        <v>1268</v>
      </c>
      <c r="C11" s="924"/>
      <c r="D11" s="924"/>
      <c r="E11" s="924"/>
      <c r="F11" s="498"/>
    </row>
    <row r="12" spans="1:258" ht="34.5" customHeight="1" x14ac:dyDescent="0.15">
      <c r="A12" s="498"/>
      <c r="B12" s="925" t="s">
        <v>1085</v>
      </c>
      <c r="C12" s="925"/>
      <c r="D12" s="925"/>
      <c r="E12" s="925"/>
      <c r="F12" s="509"/>
      <c r="G12" s="499"/>
      <c r="H12" s="499"/>
      <c r="I12" s="910"/>
      <c r="J12" s="910"/>
      <c r="K12" s="910"/>
      <c r="L12" s="910"/>
      <c r="M12" s="910"/>
      <c r="N12" s="910"/>
      <c r="O12" s="910"/>
      <c r="P12" s="910"/>
      <c r="Q12" s="910"/>
      <c r="R12" s="910"/>
      <c r="S12" s="910"/>
      <c r="T12" s="910"/>
      <c r="U12" s="910"/>
      <c r="V12" s="910"/>
      <c r="W12" s="910"/>
      <c r="X12" s="910"/>
      <c r="Y12" s="910"/>
      <c r="Z12" s="910"/>
      <c r="AA12" s="910"/>
      <c r="AB12" s="910"/>
      <c r="AC12" s="910"/>
      <c r="AD12" s="910"/>
      <c r="AE12" s="910"/>
      <c r="AF12" s="910"/>
      <c r="AG12" s="910"/>
      <c r="AH12" s="910"/>
      <c r="AI12" s="910"/>
      <c r="AJ12" s="910"/>
      <c r="AK12" s="910"/>
      <c r="AL12" s="910"/>
      <c r="AM12" s="910"/>
      <c r="AN12" s="910"/>
      <c r="AO12" s="910"/>
      <c r="AP12" s="910"/>
      <c r="AQ12" s="910"/>
      <c r="AR12" s="910"/>
      <c r="AS12" s="910"/>
      <c r="AT12" s="910"/>
      <c r="AU12" s="910"/>
      <c r="AV12" s="910"/>
      <c r="AW12" s="910"/>
      <c r="AX12" s="910"/>
      <c r="AY12" s="910"/>
      <c r="AZ12" s="910"/>
      <c r="BA12" s="910"/>
      <c r="BB12" s="910"/>
      <c r="BC12" s="910"/>
      <c r="BD12" s="910"/>
      <c r="BE12" s="910"/>
      <c r="BF12" s="910"/>
      <c r="BG12" s="910"/>
      <c r="BH12" s="910"/>
      <c r="BI12" s="910"/>
      <c r="BJ12" s="910"/>
      <c r="BK12" s="910"/>
      <c r="BL12" s="910"/>
      <c r="BM12" s="910"/>
      <c r="BN12" s="910"/>
      <c r="BO12" s="910"/>
      <c r="BP12" s="910"/>
      <c r="BQ12" s="910"/>
      <c r="BR12" s="910"/>
      <c r="BS12" s="910"/>
      <c r="BT12" s="910"/>
      <c r="BU12" s="910"/>
      <c r="BV12" s="910"/>
      <c r="BW12" s="910"/>
      <c r="BX12" s="910"/>
      <c r="BY12" s="910"/>
      <c r="BZ12" s="910"/>
      <c r="CA12" s="910"/>
      <c r="CB12" s="910"/>
      <c r="CC12" s="910"/>
      <c r="CD12" s="910"/>
      <c r="CE12" s="910"/>
      <c r="CF12" s="910"/>
      <c r="CG12" s="910"/>
      <c r="CH12" s="910"/>
      <c r="CI12" s="910"/>
      <c r="CJ12" s="910"/>
      <c r="CK12" s="910"/>
      <c r="CL12" s="910"/>
      <c r="CM12" s="910"/>
      <c r="CN12" s="910"/>
      <c r="CO12" s="910"/>
      <c r="CP12" s="910"/>
      <c r="CQ12" s="910"/>
      <c r="CR12" s="910"/>
      <c r="CS12" s="910"/>
      <c r="CT12" s="910"/>
      <c r="CU12" s="910"/>
      <c r="CV12" s="910"/>
      <c r="CW12" s="910"/>
      <c r="CX12" s="910"/>
      <c r="CY12" s="910"/>
      <c r="CZ12" s="910"/>
      <c r="DA12" s="910"/>
      <c r="DB12" s="910"/>
      <c r="DC12" s="910"/>
      <c r="DD12" s="910"/>
      <c r="DE12" s="910"/>
      <c r="DF12" s="910"/>
      <c r="DG12" s="910"/>
      <c r="DH12" s="910"/>
      <c r="DI12" s="910"/>
      <c r="DJ12" s="910"/>
      <c r="DK12" s="910"/>
      <c r="DL12" s="910"/>
      <c r="DM12" s="910"/>
      <c r="DN12" s="910"/>
      <c r="DO12" s="910"/>
      <c r="DP12" s="910"/>
      <c r="DQ12" s="910"/>
      <c r="DR12" s="910"/>
      <c r="DS12" s="910"/>
      <c r="DT12" s="910"/>
      <c r="DU12" s="910"/>
      <c r="DV12" s="910"/>
      <c r="DW12" s="910"/>
      <c r="DX12" s="910"/>
      <c r="DY12" s="910"/>
      <c r="DZ12" s="910"/>
      <c r="EA12" s="910"/>
      <c r="EB12" s="910"/>
      <c r="EC12" s="910"/>
      <c r="ED12" s="910"/>
      <c r="EE12" s="910"/>
      <c r="EF12" s="910"/>
      <c r="EG12" s="910"/>
      <c r="EH12" s="910"/>
      <c r="EI12" s="910"/>
      <c r="EJ12" s="910"/>
      <c r="EK12" s="910"/>
      <c r="EL12" s="910"/>
      <c r="EM12" s="910"/>
      <c r="EN12" s="910"/>
      <c r="EO12" s="910"/>
      <c r="EP12" s="910"/>
      <c r="EQ12" s="910"/>
      <c r="ER12" s="910"/>
      <c r="ES12" s="910"/>
      <c r="ET12" s="910"/>
      <c r="EU12" s="910"/>
      <c r="EV12" s="910"/>
      <c r="EW12" s="910"/>
      <c r="EX12" s="910"/>
      <c r="EY12" s="910"/>
      <c r="EZ12" s="910"/>
      <c r="FA12" s="910"/>
      <c r="FB12" s="910"/>
      <c r="FC12" s="910"/>
      <c r="FD12" s="910"/>
      <c r="FE12" s="910"/>
      <c r="FF12" s="910"/>
      <c r="FG12" s="910"/>
      <c r="FH12" s="910"/>
      <c r="FI12" s="910"/>
      <c r="FJ12" s="910"/>
      <c r="FK12" s="910"/>
      <c r="FL12" s="910"/>
      <c r="FM12" s="910"/>
      <c r="FN12" s="910"/>
      <c r="FO12" s="910"/>
      <c r="FP12" s="910"/>
      <c r="FQ12" s="910"/>
      <c r="FR12" s="910"/>
      <c r="FS12" s="910"/>
      <c r="FT12" s="910"/>
      <c r="FU12" s="910"/>
      <c r="FV12" s="910"/>
      <c r="FW12" s="910"/>
      <c r="FX12" s="910"/>
      <c r="FY12" s="910"/>
      <c r="FZ12" s="910"/>
      <c r="GA12" s="910"/>
      <c r="GB12" s="910"/>
      <c r="GC12" s="910"/>
      <c r="GD12" s="910"/>
      <c r="GE12" s="910"/>
      <c r="GF12" s="910"/>
      <c r="GG12" s="910"/>
      <c r="GH12" s="910"/>
      <c r="GI12" s="910"/>
      <c r="GJ12" s="910"/>
      <c r="GK12" s="910"/>
      <c r="GL12" s="910"/>
      <c r="GM12" s="910"/>
      <c r="GN12" s="910"/>
      <c r="GO12" s="910"/>
      <c r="GP12" s="910"/>
      <c r="GQ12" s="910"/>
      <c r="GR12" s="910"/>
      <c r="GS12" s="910"/>
      <c r="GT12" s="910"/>
      <c r="GU12" s="910"/>
      <c r="GV12" s="910"/>
      <c r="GW12" s="910"/>
      <c r="GX12" s="910"/>
      <c r="GY12" s="910"/>
      <c r="GZ12" s="910"/>
      <c r="HA12" s="910"/>
      <c r="HB12" s="910"/>
      <c r="HC12" s="910"/>
      <c r="HD12" s="910"/>
      <c r="HE12" s="910"/>
      <c r="HF12" s="910"/>
      <c r="HG12" s="910"/>
      <c r="HH12" s="910"/>
      <c r="HI12" s="910"/>
      <c r="HJ12" s="910"/>
      <c r="HK12" s="910"/>
      <c r="HL12" s="910"/>
      <c r="HM12" s="910"/>
      <c r="HN12" s="910"/>
      <c r="HO12" s="910"/>
      <c r="HP12" s="910"/>
      <c r="HQ12" s="910"/>
      <c r="HR12" s="910"/>
      <c r="HS12" s="910"/>
      <c r="HT12" s="910"/>
      <c r="HU12" s="910"/>
      <c r="HV12" s="910"/>
      <c r="HW12" s="910"/>
      <c r="HX12" s="910"/>
      <c r="HY12" s="910"/>
      <c r="HZ12" s="910"/>
      <c r="IA12" s="910"/>
      <c r="IB12" s="910"/>
      <c r="IC12" s="910"/>
      <c r="ID12" s="910"/>
      <c r="IE12" s="910"/>
      <c r="IF12" s="910"/>
      <c r="IG12" s="910"/>
      <c r="IH12" s="910"/>
      <c r="II12" s="910"/>
      <c r="IJ12" s="910"/>
      <c r="IK12" s="910"/>
      <c r="IL12" s="910"/>
      <c r="IM12" s="910"/>
      <c r="IN12" s="910"/>
      <c r="IO12" s="910"/>
      <c r="IP12" s="910"/>
      <c r="IQ12" s="910"/>
      <c r="IR12" s="910"/>
      <c r="IS12" s="910"/>
      <c r="IT12" s="910"/>
      <c r="IU12" s="910"/>
      <c r="IV12" s="910"/>
      <c r="IW12" s="910"/>
      <c r="IX12" s="910"/>
    </row>
    <row r="13" spans="1:258" ht="34.5" customHeight="1" x14ac:dyDescent="0.15">
      <c r="A13" s="498"/>
      <c r="B13" s="923" t="s">
        <v>1092</v>
      </c>
      <c r="C13" s="923"/>
      <c r="D13" s="923"/>
      <c r="E13" s="923"/>
      <c r="F13" s="509"/>
      <c r="G13" s="499"/>
      <c r="H13" s="499"/>
      <c r="I13" s="910"/>
      <c r="J13" s="910"/>
      <c r="K13" s="910"/>
      <c r="L13" s="910"/>
      <c r="M13" s="910"/>
      <c r="N13" s="910"/>
      <c r="O13" s="910"/>
      <c r="P13" s="910"/>
      <c r="Q13" s="910"/>
      <c r="R13" s="910"/>
      <c r="S13" s="910"/>
      <c r="T13" s="910"/>
      <c r="U13" s="910"/>
      <c r="V13" s="910"/>
      <c r="W13" s="910"/>
      <c r="X13" s="910"/>
      <c r="Y13" s="910"/>
      <c r="Z13" s="910"/>
      <c r="AA13" s="910"/>
      <c r="AB13" s="910"/>
      <c r="AC13" s="910"/>
      <c r="AD13" s="910"/>
      <c r="AE13" s="910"/>
      <c r="AF13" s="910"/>
      <c r="AG13" s="910"/>
      <c r="AH13" s="910"/>
      <c r="AI13" s="910"/>
      <c r="AJ13" s="910"/>
      <c r="AK13" s="910"/>
      <c r="AL13" s="910"/>
      <c r="AM13" s="910"/>
      <c r="AN13" s="910"/>
      <c r="AO13" s="910"/>
      <c r="AP13" s="910"/>
      <c r="AQ13" s="910"/>
      <c r="AR13" s="910"/>
      <c r="AS13" s="910"/>
      <c r="AT13" s="910"/>
      <c r="AU13" s="910"/>
      <c r="AV13" s="910"/>
      <c r="AW13" s="910"/>
      <c r="AX13" s="910"/>
      <c r="AY13" s="910"/>
      <c r="AZ13" s="910"/>
      <c r="BA13" s="910"/>
      <c r="BB13" s="910"/>
      <c r="BC13" s="910"/>
      <c r="BD13" s="910"/>
      <c r="BE13" s="910"/>
      <c r="BF13" s="910"/>
      <c r="BG13" s="910"/>
      <c r="BH13" s="910"/>
      <c r="BI13" s="910"/>
      <c r="BJ13" s="910"/>
      <c r="BK13" s="910"/>
      <c r="BL13" s="910"/>
      <c r="BM13" s="910"/>
      <c r="BN13" s="910"/>
      <c r="BO13" s="910"/>
      <c r="BP13" s="910"/>
      <c r="BQ13" s="910"/>
      <c r="BR13" s="910"/>
      <c r="BS13" s="910"/>
      <c r="BT13" s="910"/>
      <c r="BU13" s="910"/>
      <c r="BV13" s="910"/>
      <c r="BW13" s="910"/>
      <c r="BX13" s="910"/>
      <c r="BY13" s="910"/>
      <c r="BZ13" s="910"/>
      <c r="CA13" s="910"/>
      <c r="CB13" s="910"/>
      <c r="CC13" s="910"/>
      <c r="CD13" s="910"/>
      <c r="CE13" s="910"/>
      <c r="CF13" s="910"/>
      <c r="CG13" s="910"/>
      <c r="CH13" s="910"/>
      <c r="CI13" s="910"/>
      <c r="CJ13" s="910"/>
      <c r="CK13" s="910"/>
      <c r="CL13" s="910"/>
      <c r="CM13" s="910"/>
      <c r="CN13" s="910"/>
      <c r="CO13" s="910"/>
      <c r="CP13" s="910"/>
      <c r="CQ13" s="910"/>
      <c r="CR13" s="910"/>
      <c r="CS13" s="910"/>
      <c r="CT13" s="910"/>
      <c r="CU13" s="910"/>
      <c r="CV13" s="910"/>
      <c r="CW13" s="910"/>
      <c r="CX13" s="910"/>
      <c r="CY13" s="910"/>
      <c r="CZ13" s="910"/>
      <c r="DA13" s="910"/>
      <c r="DB13" s="910"/>
      <c r="DC13" s="910"/>
      <c r="DD13" s="910"/>
      <c r="DE13" s="910"/>
      <c r="DF13" s="910"/>
      <c r="DG13" s="910"/>
      <c r="DH13" s="910"/>
      <c r="DI13" s="910"/>
      <c r="DJ13" s="910"/>
      <c r="DK13" s="910"/>
      <c r="DL13" s="910"/>
      <c r="DM13" s="910"/>
      <c r="DN13" s="910"/>
      <c r="DO13" s="910"/>
      <c r="DP13" s="910"/>
      <c r="DQ13" s="910"/>
      <c r="DR13" s="910"/>
      <c r="DS13" s="910"/>
      <c r="DT13" s="910"/>
      <c r="DU13" s="910"/>
      <c r="DV13" s="910"/>
      <c r="DW13" s="910"/>
      <c r="DX13" s="910"/>
      <c r="DY13" s="910"/>
      <c r="DZ13" s="910"/>
      <c r="EA13" s="910"/>
      <c r="EB13" s="910"/>
      <c r="EC13" s="910"/>
      <c r="ED13" s="910"/>
      <c r="EE13" s="910"/>
      <c r="EF13" s="910"/>
      <c r="EG13" s="910"/>
      <c r="EH13" s="910"/>
      <c r="EI13" s="910"/>
      <c r="EJ13" s="910"/>
      <c r="EK13" s="910"/>
      <c r="EL13" s="910"/>
      <c r="EM13" s="910"/>
      <c r="EN13" s="910"/>
      <c r="EO13" s="910"/>
      <c r="EP13" s="910"/>
      <c r="EQ13" s="910"/>
      <c r="ER13" s="910"/>
      <c r="ES13" s="910"/>
      <c r="ET13" s="910"/>
      <c r="EU13" s="910"/>
      <c r="EV13" s="910"/>
      <c r="EW13" s="910"/>
      <c r="EX13" s="910"/>
      <c r="EY13" s="910"/>
      <c r="EZ13" s="910"/>
      <c r="FA13" s="910"/>
      <c r="FB13" s="910"/>
      <c r="FC13" s="910"/>
      <c r="FD13" s="910"/>
      <c r="FE13" s="910"/>
      <c r="FF13" s="910"/>
      <c r="FG13" s="910"/>
      <c r="FH13" s="910"/>
      <c r="FI13" s="910"/>
      <c r="FJ13" s="910"/>
      <c r="FK13" s="910"/>
      <c r="FL13" s="910"/>
      <c r="FM13" s="910"/>
      <c r="FN13" s="910"/>
      <c r="FO13" s="910"/>
      <c r="FP13" s="910"/>
      <c r="FQ13" s="910"/>
      <c r="FR13" s="910"/>
      <c r="FS13" s="910"/>
      <c r="FT13" s="910"/>
      <c r="FU13" s="910"/>
      <c r="FV13" s="910"/>
      <c r="FW13" s="910"/>
      <c r="FX13" s="910"/>
      <c r="FY13" s="910"/>
      <c r="FZ13" s="910"/>
      <c r="GA13" s="910"/>
      <c r="GB13" s="910"/>
      <c r="GC13" s="910"/>
      <c r="GD13" s="910"/>
      <c r="GE13" s="910"/>
      <c r="GF13" s="910"/>
      <c r="GG13" s="910"/>
      <c r="GH13" s="910"/>
      <c r="GI13" s="910"/>
      <c r="GJ13" s="910"/>
      <c r="GK13" s="910"/>
      <c r="GL13" s="910"/>
      <c r="GM13" s="910"/>
      <c r="GN13" s="910"/>
      <c r="GO13" s="910"/>
      <c r="GP13" s="910"/>
      <c r="GQ13" s="910"/>
      <c r="GR13" s="910"/>
      <c r="GS13" s="910"/>
      <c r="GT13" s="910"/>
      <c r="GU13" s="910"/>
      <c r="GV13" s="910"/>
      <c r="GW13" s="910"/>
      <c r="GX13" s="910"/>
      <c r="GY13" s="910"/>
      <c r="GZ13" s="910"/>
      <c r="HA13" s="910"/>
      <c r="HB13" s="910"/>
      <c r="HC13" s="910"/>
      <c r="HD13" s="910"/>
      <c r="HE13" s="910"/>
      <c r="HF13" s="910"/>
      <c r="HG13" s="910"/>
      <c r="HH13" s="910"/>
      <c r="HI13" s="910"/>
      <c r="HJ13" s="910"/>
      <c r="HK13" s="910"/>
      <c r="HL13" s="910"/>
      <c r="HM13" s="910"/>
      <c r="HN13" s="910"/>
      <c r="HO13" s="910"/>
      <c r="HP13" s="910"/>
      <c r="HQ13" s="910"/>
      <c r="HR13" s="910"/>
      <c r="HS13" s="910"/>
      <c r="HT13" s="910"/>
      <c r="HU13" s="910"/>
      <c r="HV13" s="910"/>
      <c r="HW13" s="910"/>
      <c r="HX13" s="910"/>
      <c r="HY13" s="910"/>
      <c r="HZ13" s="910"/>
      <c r="IA13" s="910"/>
      <c r="IB13" s="910"/>
      <c r="IC13" s="910"/>
      <c r="ID13" s="910"/>
      <c r="IE13" s="910"/>
      <c r="IF13" s="910"/>
      <c r="IG13" s="910"/>
      <c r="IH13" s="910"/>
      <c r="II13" s="910"/>
      <c r="IJ13" s="910"/>
      <c r="IK13" s="910"/>
      <c r="IL13" s="910"/>
      <c r="IM13" s="910"/>
      <c r="IN13" s="910"/>
      <c r="IO13" s="910"/>
      <c r="IP13" s="910"/>
      <c r="IQ13" s="910"/>
      <c r="IR13" s="910"/>
      <c r="IS13" s="910"/>
      <c r="IT13" s="910"/>
      <c r="IU13" s="910"/>
      <c r="IV13" s="910"/>
      <c r="IW13" s="910"/>
      <c r="IX13" s="910"/>
    </row>
    <row r="14" spans="1:258" ht="18" customHeight="1" x14ac:dyDescent="0.15">
      <c r="A14" s="498"/>
      <c r="B14" s="923" t="s">
        <v>1093</v>
      </c>
      <c r="C14" s="923"/>
      <c r="D14" s="923"/>
      <c r="E14" s="923"/>
      <c r="F14" s="498"/>
    </row>
    <row r="15" spans="1:258" s="698" customFormat="1" ht="6.6" customHeight="1" x14ac:dyDescent="0.15">
      <c r="A15" s="498"/>
      <c r="B15" s="498"/>
      <c r="C15" s="498"/>
      <c r="D15" s="498"/>
      <c r="E15" s="498"/>
    </row>
    <row r="16" spans="1:258" ht="23.25" customHeight="1" x14ac:dyDescent="0.15">
      <c r="A16" s="495" t="s">
        <v>380</v>
      </c>
      <c r="B16" s="495"/>
      <c r="C16" s="496"/>
      <c r="D16" s="495"/>
      <c r="E16" s="495"/>
      <c r="F16" s="497"/>
      <c r="G16" s="497"/>
      <c r="H16" s="497"/>
      <c r="I16" s="910"/>
      <c r="J16" s="910"/>
      <c r="K16" s="910"/>
      <c r="L16" s="910"/>
      <c r="M16" s="910"/>
      <c r="N16" s="910"/>
      <c r="O16" s="910"/>
      <c r="P16" s="910"/>
      <c r="Q16" s="910"/>
      <c r="R16" s="910"/>
      <c r="S16" s="910"/>
      <c r="T16" s="910"/>
      <c r="U16" s="910"/>
      <c r="V16" s="910"/>
      <c r="W16" s="910"/>
      <c r="X16" s="910"/>
      <c r="Y16" s="910"/>
      <c r="Z16" s="910"/>
      <c r="AA16" s="910"/>
      <c r="AB16" s="910"/>
      <c r="AC16" s="910"/>
      <c r="AD16" s="910"/>
      <c r="AE16" s="910"/>
      <c r="AF16" s="910"/>
      <c r="AG16" s="910"/>
      <c r="AH16" s="910"/>
      <c r="AI16" s="910"/>
      <c r="AJ16" s="910"/>
      <c r="AK16" s="910"/>
      <c r="AL16" s="910"/>
      <c r="AM16" s="910"/>
      <c r="AN16" s="910"/>
      <c r="AO16" s="910"/>
      <c r="AP16" s="910"/>
      <c r="AQ16" s="910"/>
      <c r="AR16" s="910"/>
      <c r="AS16" s="910"/>
      <c r="AT16" s="910"/>
      <c r="AU16" s="910"/>
      <c r="AV16" s="910"/>
      <c r="AW16" s="910"/>
      <c r="AX16" s="910"/>
      <c r="AY16" s="910"/>
      <c r="AZ16" s="910"/>
      <c r="BA16" s="910"/>
      <c r="BB16" s="910"/>
      <c r="BC16" s="910"/>
      <c r="BD16" s="910"/>
      <c r="BE16" s="910"/>
      <c r="BF16" s="910"/>
      <c r="BG16" s="910"/>
      <c r="BH16" s="910"/>
      <c r="BI16" s="910"/>
      <c r="BJ16" s="910"/>
      <c r="BK16" s="910"/>
      <c r="BL16" s="910"/>
      <c r="BM16" s="910"/>
      <c r="BN16" s="910"/>
      <c r="BO16" s="910"/>
      <c r="BP16" s="910"/>
      <c r="BQ16" s="910"/>
      <c r="BR16" s="910"/>
      <c r="BS16" s="910"/>
      <c r="BT16" s="910"/>
      <c r="BU16" s="910"/>
      <c r="BV16" s="910"/>
      <c r="BW16" s="910"/>
      <c r="BX16" s="910"/>
      <c r="BY16" s="910"/>
      <c r="BZ16" s="910"/>
      <c r="CA16" s="910"/>
      <c r="CB16" s="910"/>
      <c r="CC16" s="910"/>
      <c r="CD16" s="910"/>
      <c r="CE16" s="910"/>
      <c r="CF16" s="910"/>
      <c r="CG16" s="910"/>
      <c r="CH16" s="910"/>
      <c r="CI16" s="910"/>
      <c r="CJ16" s="910"/>
      <c r="CK16" s="910"/>
      <c r="CL16" s="910"/>
      <c r="CM16" s="910"/>
      <c r="CN16" s="910"/>
      <c r="CO16" s="910"/>
      <c r="CP16" s="910"/>
      <c r="CQ16" s="910"/>
      <c r="CR16" s="910"/>
      <c r="CS16" s="910"/>
      <c r="CT16" s="910"/>
      <c r="CU16" s="910"/>
      <c r="CV16" s="910"/>
      <c r="CW16" s="910"/>
      <c r="CX16" s="910"/>
      <c r="CY16" s="910"/>
      <c r="CZ16" s="910"/>
      <c r="DA16" s="910"/>
      <c r="DB16" s="910"/>
      <c r="DC16" s="910"/>
      <c r="DD16" s="910"/>
      <c r="DE16" s="910"/>
      <c r="DF16" s="910"/>
      <c r="DG16" s="910"/>
      <c r="DH16" s="910"/>
      <c r="DI16" s="910"/>
      <c r="DJ16" s="910"/>
      <c r="DK16" s="910"/>
      <c r="DL16" s="910"/>
      <c r="DM16" s="910"/>
      <c r="DN16" s="910"/>
      <c r="DO16" s="910"/>
      <c r="DP16" s="910"/>
      <c r="DQ16" s="910"/>
      <c r="DR16" s="910"/>
      <c r="DS16" s="910"/>
      <c r="DT16" s="910"/>
      <c r="DU16" s="910"/>
      <c r="DV16" s="910"/>
      <c r="DW16" s="910"/>
      <c r="DX16" s="910"/>
      <c r="DY16" s="910"/>
      <c r="DZ16" s="910"/>
      <c r="EA16" s="910"/>
      <c r="EB16" s="910"/>
      <c r="EC16" s="910"/>
      <c r="ED16" s="910"/>
      <c r="EE16" s="910"/>
      <c r="EF16" s="910"/>
      <c r="EG16" s="910"/>
      <c r="EH16" s="910"/>
      <c r="EI16" s="910"/>
      <c r="EJ16" s="910"/>
      <c r="EK16" s="910"/>
      <c r="EL16" s="910"/>
      <c r="EM16" s="910"/>
      <c r="EN16" s="910"/>
      <c r="EO16" s="910"/>
      <c r="EP16" s="910"/>
      <c r="EQ16" s="910"/>
      <c r="ER16" s="910"/>
      <c r="ES16" s="910"/>
      <c r="ET16" s="910"/>
      <c r="EU16" s="910"/>
      <c r="EV16" s="910"/>
      <c r="EW16" s="910"/>
      <c r="EX16" s="910"/>
      <c r="EY16" s="910"/>
      <c r="EZ16" s="910"/>
      <c r="FA16" s="910"/>
      <c r="FB16" s="910"/>
      <c r="FC16" s="910"/>
      <c r="FD16" s="910"/>
      <c r="FE16" s="910"/>
      <c r="FF16" s="910"/>
      <c r="FG16" s="910"/>
      <c r="FH16" s="910"/>
      <c r="FI16" s="910"/>
      <c r="FJ16" s="910"/>
      <c r="FK16" s="910"/>
      <c r="FL16" s="910"/>
      <c r="FM16" s="910"/>
      <c r="FN16" s="910"/>
      <c r="FO16" s="910"/>
      <c r="FP16" s="910"/>
      <c r="FQ16" s="910"/>
      <c r="FR16" s="910"/>
      <c r="FS16" s="910"/>
      <c r="FT16" s="910"/>
      <c r="FU16" s="910"/>
      <c r="FV16" s="910"/>
      <c r="FW16" s="910"/>
      <c r="FX16" s="910"/>
      <c r="FY16" s="910"/>
      <c r="FZ16" s="910"/>
      <c r="GA16" s="910"/>
      <c r="GB16" s="910"/>
      <c r="GC16" s="910"/>
      <c r="GD16" s="910"/>
      <c r="GE16" s="910"/>
      <c r="GF16" s="910"/>
      <c r="GG16" s="910"/>
      <c r="GH16" s="910"/>
      <c r="GI16" s="910"/>
      <c r="GJ16" s="910"/>
      <c r="GK16" s="910"/>
      <c r="GL16" s="910"/>
      <c r="GM16" s="910"/>
      <c r="GN16" s="910"/>
      <c r="GO16" s="910"/>
      <c r="GP16" s="910"/>
      <c r="GQ16" s="910"/>
      <c r="GR16" s="910"/>
      <c r="GS16" s="910"/>
      <c r="GT16" s="910"/>
      <c r="GU16" s="910"/>
      <c r="GV16" s="910"/>
      <c r="GW16" s="910"/>
      <c r="GX16" s="910"/>
      <c r="GY16" s="910"/>
      <c r="GZ16" s="910"/>
      <c r="HA16" s="910"/>
      <c r="HB16" s="910"/>
      <c r="HC16" s="910"/>
      <c r="HD16" s="910"/>
      <c r="HE16" s="910"/>
      <c r="HF16" s="910"/>
      <c r="HG16" s="910"/>
      <c r="HH16" s="910"/>
      <c r="HI16" s="910"/>
      <c r="HJ16" s="910"/>
      <c r="HK16" s="910"/>
      <c r="HL16" s="910"/>
      <c r="HM16" s="910"/>
      <c r="HN16" s="910"/>
      <c r="HO16" s="910"/>
      <c r="HP16" s="910"/>
      <c r="HQ16" s="910"/>
      <c r="HR16" s="910"/>
      <c r="HS16" s="910"/>
      <c r="HT16" s="910"/>
      <c r="HU16" s="910"/>
      <c r="HV16" s="910"/>
      <c r="HW16" s="910"/>
      <c r="HX16" s="910"/>
      <c r="HY16" s="910"/>
      <c r="HZ16" s="910"/>
      <c r="IA16" s="910"/>
      <c r="IB16" s="910"/>
      <c r="IC16" s="910"/>
      <c r="ID16" s="910"/>
      <c r="IE16" s="910"/>
      <c r="IF16" s="910"/>
      <c r="IG16" s="910"/>
      <c r="IH16" s="910"/>
      <c r="II16" s="910"/>
      <c r="IJ16" s="910"/>
      <c r="IK16" s="910"/>
      <c r="IL16" s="910"/>
      <c r="IM16" s="910"/>
      <c r="IN16" s="910"/>
      <c r="IO16" s="910"/>
      <c r="IP16" s="910"/>
      <c r="IQ16" s="910"/>
      <c r="IR16" s="910"/>
      <c r="IS16" s="910"/>
      <c r="IT16" s="910"/>
      <c r="IU16" s="910"/>
      <c r="IV16" s="910"/>
      <c r="IW16" s="910"/>
      <c r="IX16" s="910"/>
    </row>
    <row r="17" spans="1:5" ht="17.45" customHeight="1" x14ac:dyDescent="0.15">
      <c r="A17" s="471" t="s">
        <v>381</v>
      </c>
    </row>
    <row r="18" spans="1:5" ht="21" customHeight="1" x14ac:dyDescent="0.15">
      <c r="A18" s="498"/>
      <c r="B18" s="917" t="s">
        <v>374</v>
      </c>
      <c r="C18" s="918"/>
      <c r="D18" s="473" t="s">
        <v>375</v>
      </c>
      <c r="E18" s="699" t="s">
        <v>376</v>
      </c>
    </row>
    <row r="19" spans="1:5" x14ac:dyDescent="0.15">
      <c r="A19" s="498"/>
      <c r="B19" s="510" t="s">
        <v>897</v>
      </c>
      <c r="C19" s="510"/>
      <c r="D19" s="510" t="s">
        <v>372</v>
      </c>
      <c r="E19" s="773" t="s">
        <v>1094</v>
      </c>
    </row>
    <row r="20" spans="1:5" ht="19.5" customHeight="1" x14ac:dyDescent="0.15">
      <c r="A20" s="498"/>
      <c r="B20" s="510" t="s">
        <v>898</v>
      </c>
      <c r="C20" s="510"/>
      <c r="D20" s="510" t="s">
        <v>372</v>
      </c>
      <c r="E20" s="511" t="s">
        <v>1095</v>
      </c>
    </row>
    <row r="21" spans="1:5" x14ac:dyDescent="0.15">
      <c r="A21" s="498"/>
      <c r="B21" s="512" t="s">
        <v>899</v>
      </c>
      <c r="C21" s="510"/>
      <c r="D21" s="510" t="s">
        <v>372</v>
      </c>
      <c r="E21" s="773" t="s">
        <v>1096</v>
      </c>
    </row>
    <row r="22" spans="1:5" x14ac:dyDescent="0.15">
      <c r="A22" s="506"/>
      <c r="B22" s="513"/>
      <c r="C22" s="768" t="s">
        <v>518</v>
      </c>
      <c r="D22" s="512" t="s">
        <v>372</v>
      </c>
      <c r="E22" s="772" t="s">
        <v>1097</v>
      </c>
    </row>
    <row r="23" spans="1:5" s="698" customFormat="1" x14ac:dyDescent="0.15">
      <c r="A23" s="506"/>
      <c r="B23" s="513"/>
      <c r="C23" s="769" t="s">
        <v>1277</v>
      </c>
      <c r="D23" s="770" t="s">
        <v>1273</v>
      </c>
      <c r="E23" s="771" t="s">
        <v>1278</v>
      </c>
    </row>
    <row r="24" spans="1:5" ht="19.5" customHeight="1" x14ac:dyDescent="0.15">
      <c r="A24" s="506"/>
      <c r="B24" s="513"/>
      <c r="C24" s="514" t="s">
        <v>519</v>
      </c>
      <c r="D24" s="510" t="s">
        <v>372</v>
      </c>
      <c r="E24" s="511" t="s">
        <v>1086</v>
      </c>
    </row>
    <row r="25" spans="1:5" ht="19.5" customHeight="1" x14ac:dyDescent="0.15">
      <c r="A25" s="506"/>
      <c r="B25" s="515"/>
      <c r="C25" s="514" t="s">
        <v>520</v>
      </c>
      <c r="D25" s="911" t="s">
        <v>1090</v>
      </c>
      <c r="E25" s="511" t="s">
        <v>1089</v>
      </c>
    </row>
    <row r="26" spans="1:5" ht="19.5" customHeight="1" x14ac:dyDescent="0.15">
      <c r="A26" s="498"/>
      <c r="B26" s="516" t="s">
        <v>377</v>
      </c>
      <c r="C26" s="516"/>
      <c r="D26" s="912"/>
      <c r="E26" s="517" t="s">
        <v>1091</v>
      </c>
    </row>
    <row r="27" spans="1:5" ht="19.5" customHeight="1" x14ac:dyDescent="0.15">
      <c r="A27" s="498"/>
      <c r="B27" s="919" t="s">
        <v>695</v>
      </c>
      <c r="C27" s="920"/>
      <c r="D27" s="510" t="s">
        <v>694</v>
      </c>
      <c r="E27" s="511" t="s">
        <v>1098</v>
      </c>
    </row>
    <row r="28" spans="1:5" ht="19.5" customHeight="1" x14ac:dyDescent="0.15">
      <c r="A28" s="498"/>
      <c r="B28" s="921" t="s">
        <v>521</v>
      </c>
      <c r="C28" s="922"/>
      <c r="D28" s="510" t="s">
        <v>373</v>
      </c>
      <c r="E28" s="511" t="s">
        <v>1099</v>
      </c>
    </row>
    <row r="29" spans="1:5" ht="19.5" customHeight="1" x14ac:dyDescent="0.15">
      <c r="A29" s="498"/>
      <c r="B29" s="518" t="s">
        <v>377</v>
      </c>
      <c r="C29" s="518"/>
      <c r="D29" s="518" t="s">
        <v>372</v>
      </c>
      <c r="E29" s="519" t="s">
        <v>1100</v>
      </c>
    </row>
    <row r="30" spans="1:5" ht="6.75" customHeight="1" x14ac:dyDescent="0.15">
      <c r="A30" s="38"/>
      <c r="B30" s="38"/>
      <c r="C30" s="38"/>
    </row>
    <row r="31" spans="1:5" ht="17.25" customHeight="1" x14ac:dyDescent="0.15">
      <c r="A31" s="471" t="s">
        <v>382</v>
      </c>
    </row>
    <row r="32" spans="1:5" ht="19.5" customHeight="1" x14ac:dyDescent="0.15">
      <c r="B32" s="917" t="s">
        <v>374</v>
      </c>
      <c r="C32" s="918"/>
      <c r="D32" s="473" t="s">
        <v>375</v>
      </c>
      <c r="E32" s="699" t="s">
        <v>376</v>
      </c>
    </row>
    <row r="33" spans="1:5" ht="19.5" customHeight="1" x14ac:dyDescent="0.15">
      <c r="B33" s="514" t="s">
        <v>522</v>
      </c>
      <c r="C33" s="520"/>
      <c r="D33" s="510" t="s">
        <v>1087</v>
      </c>
      <c r="E33" s="809" t="s">
        <v>1279</v>
      </c>
    </row>
    <row r="34" spans="1:5" ht="19.5" customHeight="1" x14ac:dyDescent="0.15">
      <c r="B34" s="514" t="s">
        <v>386</v>
      </c>
      <c r="C34" s="520"/>
      <c r="D34" s="510" t="s">
        <v>372</v>
      </c>
      <c r="E34" s="510" t="s">
        <v>1280</v>
      </c>
    </row>
    <row r="35" spans="1:5" ht="19.5" customHeight="1" x14ac:dyDescent="0.15">
      <c r="B35" s="514" t="s">
        <v>523</v>
      </c>
      <c r="C35" s="520"/>
      <c r="D35" s="510" t="s">
        <v>372</v>
      </c>
      <c r="E35" s="510" t="s">
        <v>1281</v>
      </c>
    </row>
    <row r="36" spans="1:5" ht="6.75" customHeight="1" x14ac:dyDescent="0.15"/>
    <row r="37" spans="1:5" ht="19.5" customHeight="1" x14ac:dyDescent="0.15">
      <c r="A37" s="471" t="s">
        <v>1101</v>
      </c>
    </row>
    <row r="38" spans="1:5" ht="19.5" customHeight="1" x14ac:dyDescent="0.15">
      <c r="B38" s="908" t="s">
        <v>374</v>
      </c>
      <c r="C38" s="909"/>
      <c r="D38" s="269" t="s">
        <v>375</v>
      </c>
      <c r="E38" s="269" t="s">
        <v>75</v>
      </c>
    </row>
    <row r="39" spans="1:5" ht="19.5" customHeight="1" x14ac:dyDescent="0.15">
      <c r="B39" s="510" t="s">
        <v>1264</v>
      </c>
      <c r="C39" s="510"/>
      <c r="D39" s="521"/>
      <c r="E39" s="510" t="s">
        <v>1263</v>
      </c>
    </row>
    <row r="40" spans="1:5" ht="19.5" customHeight="1" x14ac:dyDescent="0.15">
      <c r="B40" s="510" t="s">
        <v>995</v>
      </c>
      <c r="C40" s="510"/>
      <c r="D40" s="521"/>
      <c r="E40" s="510" t="s">
        <v>1088</v>
      </c>
    </row>
    <row r="41" spans="1:5" ht="28.5" customHeight="1" x14ac:dyDescent="0.15">
      <c r="A41" s="471" t="s">
        <v>1241</v>
      </c>
    </row>
    <row r="42" spans="1:5" s="698" customFormat="1" ht="19.5" customHeight="1" x14ac:dyDescent="0.15">
      <c r="B42" s="908" t="s">
        <v>374</v>
      </c>
      <c r="C42" s="909"/>
      <c r="D42" s="269" t="s">
        <v>375</v>
      </c>
      <c r="E42" s="269" t="s">
        <v>75</v>
      </c>
    </row>
    <row r="43" spans="1:5" ht="18.75" customHeight="1" x14ac:dyDescent="0.15">
      <c r="B43" s="510" t="s">
        <v>378</v>
      </c>
      <c r="C43" s="510"/>
      <c r="D43" s="521"/>
      <c r="E43" s="511" t="s">
        <v>1240</v>
      </c>
    </row>
    <row r="44" spans="1:5" ht="18" customHeight="1" x14ac:dyDescent="0.15">
      <c r="B44" s="510" t="s">
        <v>379</v>
      </c>
      <c r="C44" s="510"/>
      <c r="D44" s="521"/>
      <c r="E44" s="510" t="s">
        <v>547</v>
      </c>
    </row>
    <row r="45" spans="1:5" ht="18" customHeight="1" x14ac:dyDescent="0.15">
      <c r="B45" s="510" t="s">
        <v>387</v>
      </c>
      <c r="C45" s="510"/>
      <c r="D45" s="521"/>
      <c r="E45" s="510" t="s">
        <v>390</v>
      </c>
    </row>
    <row r="46" spans="1:5" ht="18" customHeight="1" x14ac:dyDescent="0.15">
      <c r="B46" s="510" t="s">
        <v>388</v>
      </c>
      <c r="C46" s="510"/>
      <c r="D46" s="521"/>
      <c r="E46" s="510" t="s">
        <v>390</v>
      </c>
    </row>
    <row r="47" spans="1:5" x14ac:dyDescent="0.15">
      <c r="B47" s="510" t="s">
        <v>389</v>
      </c>
      <c r="C47" s="510"/>
      <c r="D47" s="521"/>
      <c r="E47" s="510" t="s">
        <v>390</v>
      </c>
    </row>
    <row r="48" spans="1:5" x14ac:dyDescent="0.15">
      <c r="B48" s="510" t="s">
        <v>509</v>
      </c>
      <c r="C48" s="510"/>
      <c r="D48" s="521"/>
      <c r="E48" s="510" t="s">
        <v>524</v>
      </c>
    </row>
  </sheetData>
  <mergeCells count="267">
    <mergeCell ref="B18:C18"/>
    <mergeCell ref="B32:C32"/>
    <mergeCell ref="B38:C38"/>
    <mergeCell ref="B27:C27"/>
    <mergeCell ref="B28:C28"/>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2:C42"/>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5:D26"/>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40"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heetViews>
  <sheetFormatPr defaultColWidth="3.625" defaultRowHeight="20.100000000000001" customHeight="1" x14ac:dyDescent="0.15"/>
  <cols>
    <col min="1" max="1" width="2.25" style="320" customWidth="1"/>
    <col min="2" max="2" width="4.125" style="320" customWidth="1"/>
    <col min="3" max="3" width="11.625" style="320" customWidth="1"/>
    <col min="4" max="4" width="5.875" style="320" customWidth="1"/>
    <col min="5" max="5" width="6.625" style="320" customWidth="1"/>
    <col min="6" max="6" width="14.75" style="320" customWidth="1"/>
    <col min="7" max="8" width="23.875" style="320" customWidth="1"/>
    <col min="9" max="9" width="7.75" style="320" customWidth="1"/>
    <col min="10" max="10" width="9.75" style="320" customWidth="1"/>
    <col min="11" max="11" width="13.5" style="320" customWidth="1"/>
    <col min="12" max="12" width="7.125" style="320" customWidth="1"/>
    <col min="13" max="13" width="2" style="320" customWidth="1"/>
    <col min="14" max="16384" width="3.625" style="320"/>
  </cols>
  <sheetData>
    <row r="1" spans="2:13" ht="18" customHeight="1" x14ac:dyDescent="0.15">
      <c r="B1" s="648" t="s">
        <v>892</v>
      </c>
      <c r="J1" s="336"/>
      <c r="K1" s="1544" t="s">
        <v>1342</v>
      </c>
      <c r="L1" s="1544"/>
    </row>
    <row r="2" spans="2:13" ht="18" customHeight="1" x14ac:dyDescent="0.15">
      <c r="B2" s="648"/>
      <c r="H2" s="450" t="s">
        <v>1029</v>
      </c>
      <c r="I2" s="1552" t="str">
        <f>'はじめに（PC）'!D4&amp;""</f>
        <v>あいうえお活動組織</v>
      </c>
      <c r="J2" s="1552"/>
      <c r="K2" s="1552"/>
      <c r="L2" s="1552"/>
    </row>
    <row r="3" spans="2:13" ht="19.5" customHeight="1" x14ac:dyDescent="0.15">
      <c r="B3" s="1545" t="s">
        <v>619</v>
      </c>
      <c r="C3" s="1545"/>
      <c r="D3" s="1545"/>
      <c r="E3" s="1545"/>
      <c r="F3" s="1545"/>
      <c r="G3" s="1545"/>
      <c r="H3" s="1545"/>
      <c r="I3" s="1545"/>
      <c r="J3" s="1545"/>
      <c r="K3" s="1545"/>
      <c r="L3" s="1545"/>
      <c r="M3" s="321"/>
    </row>
    <row r="4" spans="2:13" ht="17.25" customHeight="1" x14ac:dyDescent="0.15">
      <c r="B4" s="322" t="s">
        <v>620</v>
      </c>
      <c r="C4" s="323"/>
      <c r="D4" s="323"/>
      <c r="E4" s="323"/>
      <c r="F4" s="323"/>
      <c r="G4" s="323"/>
      <c r="H4" s="323"/>
      <c r="I4" s="323"/>
      <c r="J4" s="323"/>
      <c r="K4" s="323"/>
      <c r="L4" s="324"/>
      <c r="M4" s="321"/>
    </row>
    <row r="5" spans="2:13" ht="17.25" customHeight="1" x14ac:dyDescent="0.15">
      <c r="B5" s="1546" t="s">
        <v>621</v>
      </c>
      <c r="C5" s="1547"/>
      <c r="D5" s="1547"/>
      <c r="E5" s="1547"/>
      <c r="F5" s="1547"/>
      <c r="G5" s="1547"/>
      <c r="H5" s="1547"/>
      <c r="I5" s="1547"/>
      <c r="J5" s="1547"/>
      <c r="K5" s="1547"/>
      <c r="L5" s="1548"/>
    </row>
    <row r="6" spans="2:13" ht="17.25" customHeight="1" x14ac:dyDescent="0.15">
      <c r="B6" s="1546" t="s">
        <v>622</v>
      </c>
      <c r="C6" s="1547"/>
      <c r="D6" s="1547"/>
      <c r="E6" s="1547"/>
      <c r="F6" s="1547"/>
      <c r="G6" s="1547"/>
      <c r="H6" s="1547"/>
      <c r="I6" s="1547"/>
      <c r="J6" s="1547"/>
      <c r="K6" s="1547"/>
      <c r="L6" s="1548"/>
    </row>
    <row r="7" spans="2:13" ht="17.25" customHeight="1" x14ac:dyDescent="0.15">
      <c r="B7" s="1549" t="s">
        <v>1050</v>
      </c>
      <c r="C7" s="1550"/>
      <c r="D7" s="1550"/>
      <c r="E7" s="1550"/>
      <c r="F7" s="1550"/>
      <c r="G7" s="1550"/>
      <c r="H7" s="1550"/>
      <c r="I7" s="1550"/>
      <c r="J7" s="1550"/>
      <c r="K7" s="1550"/>
      <c r="L7" s="1551"/>
    </row>
    <row r="8" spans="2:13" ht="24" customHeight="1" x14ac:dyDescent="0.15">
      <c r="B8" s="321" t="s">
        <v>623</v>
      </c>
      <c r="C8" s="321"/>
      <c r="D8" s="321"/>
      <c r="E8" s="321"/>
      <c r="F8" s="321"/>
      <c r="G8" s="321"/>
      <c r="H8" s="321"/>
      <c r="I8" s="321"/>
      <c r="J8" s="321"/>
      <c r="K8" s="321"/>
      <c r="L8" s="321"/>
      <c r="M8" s="321"/>
    </row>
    <row r="9" spans="2:13" ht="41.25" customHeight="1" x14ac:dyDescent="0.15">
      <c r="B9" s="325" t="s">
        <v>624</v>
      </c>
      <c r="C9" s="325" t="s">
        <v>625</v>
      </c>
      <c r="D9" s="325" t="s">
        <v>626</v>
      </c>
      <c r="E9" s="325" t="s">
        <v>942</v>
      </c>
      <c r="F9" s="325" t="s">
        <v>627</v>
      </c>
      <c r="G9" s="325" t="s">
        <v>628</v>
      </c>
      <c r="H9" s="325" t="s">
        <v>629</v>
      </c>
      <c r="I9" s="325" t="s">
        <v>630</v>
      </c>
      <c r="J9" s="326" t="s">
        <v>631</v>
      </c>
      <c r="K9" s="325" t="s">
        <v>1051</v>
      </c>
      <c r="L9" s="327" t="s">
        <v>632</v>
      </c>
    </row>
    <row r="10" spans="2:13" ht="77.25" customHeight="1" x14ac:dyDescent="0.15">
      <c r="B10" s="328">
        <v>1</v>
      </c>
      <c r="C10" s="898" t="s">
        <v>633</v>
      </c>
      <c r="D10" s="899" t="s">
        <v>634</v>
      </c>
      <c r="E10" s="900" t="s">
        <v>635</v>
      </c>
      <c r="F10" s="901" t="s">
        <v>636</v>
      </c>
      <c r="G10" s="901" t="s">
        <v>969</v>
      </c>
      <c r="H10" s="901" t="s">
        <v>637</v>
      </c>
      <c r="I10" s="902" t="s">
        <v>638</v>
      </c>
      <c r="J10" s="900" t="s">
        <v>1334</v>
      </c>
      <c r="K10" s="903" t="s">
        <v>639</v>
      </c>
      <c r="L10" s="904"/>
    </row>
    <row r="11" spans="2:13" ht="63.6" customHeight="1" x14ac:dyDescent="0.15">
      <c r="B11" s="328">
        <v>2</v>
      </c>
      <c r="C11" s="898" t="s">
        <v>633</v>
      </c>
      <c r="D11" s="899" t="s">
        <v>900</v>
      </c>
      <c r="E11" s="899" t="s">
        <v>640</v>
      </c>
      <c r="F11" s="901" t="s">
        <v>641</v>
      </c>
      <c r="G11" s="901" t="s">
        <v>642</v>
      </c>
      <c r="H11" s="901" t="s">
        <v>643</v>
      </c>
      <c r="I11" s="902" t="s">
        <v>644</v>
      </c>
      <c r="J11" s="900" t="s">
        <v>904</v>
      </c>
      <c r="K11" s="903" t="s">
        <v>645</v>
      </c>
      <c r="L11" s="904"/>
    </row>
    <row r="12" spans="2:13" ht="82.5" customHeight="1" x14ac:dyDescent="0.15">
      <c r="B12" s="328">
        <v>3</v>
      </c>
      <c r="C12" s="898" t="s">
        <v>633</v>
      </c>
      <c r="D12" s="899" t="s">
        <v>901</v>
      </c>
      <c r="E12" s="899" t="s">
        <v>640</v>
      </c>
      <c r="F12" s="901" t="s">
        <v>641</v>
      </c>
      <c r="G12" s="901" t="s">
        <v>903</v>
      </c>
      <c r="H12" s="901" t="s">
        <v>970</v>
      </c>
      <c r="I12" s="902" t="s">
        <v>646</v>
      </c>
      <c r="J12" s="900" t="s">
        <v>905</v>
      </c>
      <c r="K12" s="903" t="s">
        <v>647</v>
      </c>
      <c r="L12" s="904"/>
    </row>
    <row r="13" spans="2:13" ht="67.5" customHeight="1" x14ac:dyDescent="0.15">
      <c r="B13" s="328">
        <v>4</v>
      </c>
      <c r="C13" s="898" t="s">
        <v>648</v>
      </c>
      <c r="D13" s="899" t="s">
        <v>902</v>
      </c>
      <c r="E13" s="900" t="s">
        <v>635</v>
      </c>
      <c r="F13" s="901" t="s">
        <v>649</v>
      </c>
      <c r="G13" s="901" t="s">
        <v>650</v>
      </c>
      <c r="H13" s="901" t="s">
        <v>651</v>
      </c>
      <c r="I13" s="902" t="s">
        <v>652</v>
      </c>
      <c r="J13" s="900" t="s">
        <v>906</v>
      </c>
      <c r="K13" s="903" t="s">
        <v>653</v>
      </c>
      <c r="L13" s="904"/>
    </row>
    <row r="14" spans="2:13" ht="15.6" customHeight="1" x14ac:dyDescent="0.15">
      <c r="B14" s="329">
        <v>5</v>
      </c>
      <c r="C14" s="900"/>
      <c r="D14" s="905"/>
      <c r="E14" s="905"/>
      <c r="F14" s="905"/>
      <c r="G14" s="905"/>
      <c r="H14" s="905"/>
      <c r="I14" s="905"/>
      <c r="J14" s="905"/>
      <c r="K14" s="905"/>
      <c r="L14" s="904"/>
    </row>
    <row r="15" spans="2:13" ht="20.100000000000001" customHeight="1" x14ac:dyDescent="0.15">
      <c r="B15" s="330" t="s">
        <v>984</v>
      </c>
    </row>
    <row r="16" spans="2:13" ht="20.100000000000001" customHeight="1" x14ac:dyDescent="0.15">
      <c r="B16" s="330" t="s">
        <v>1052</v>
      </c>
    </row>
    <row r="17" spans="2:13" ht="28.5" customHeight="1" x14ac:dyDescent="0.15">
      <c r="B17" s="321" t="s">
        <v>654</v>
      </c>
      <c r="C17" s="321"/>
      <c r="D17" s="321"/>
      <c r="E17" s="321"/>
      <c r="F17" s="321"/>
      <c r="G17" s="321"/>
      <c r="H17" s="321"/>
      <c r="I17" s="321"/>
      <c r="J17" s="321"/>
      <c r="K17" s="321"/>
      <c r="L17" s="321"/>
      <c r="M17" s="321"/>
    </row>
    <row r="18" spans="2:13" ht="20.100000000000001" customHeight="1" x14ac:dyDescent="0.15">
      <c r="B18" s="331" t="s">
        <v>655</v>
      </c>
      <c r="D18" s="321"/>
      <c r="E18" s="321"/>
      <c r="F18" s="321"/>
      <c r="G18" s="321"/>
      <c r="H18" s="321"/>
      <c r="I18" s="321"/>
      <c r="J18" s="321"/>
      <c r="K18" s="321"/>
      <c r="L18" s="321"/>
      <c r="M18" s="321"/>
    </row>
    <row r="19" spans="2:13" ht="20.100000000000001" customHeight="1" x14ac:dyDescent="0.15">
      <c r="B19" s="332"/>
      <c r="C19" s="333"/>
      <c r="D19" s="333"/>
      <c r="E19" s="333"/>
      <c r="F19" s="333"/>
      <c r="G19" s="333"/>
      <c r="H19" s="333"/>
      <c r="I19" s="333"/>
      <c r="J19" s="333"/>
      <c r="K19" s="333"/>
      <c r="L19" s="334"/>
    </row>
    <row r="20" spans="2:13" ht="20.100000000000001" customHeight="1" x14ac:dyDescent="0.15">
      <c r="B20" s="335"/>
      <c r="C20" s="336"/>
      <c r="D20" s="336"/>
      <c r="E20" s="336"/>
      <c r="F20" s="336"/>
      <c r="G20" s="336"/>
      <c r="H20" s="336"/>
      <c r="I20" s="336"/>
      <c r="J20" s="336"/>
      <c r="K20" s="336"/>
      <c r="L20" s="337"/>
    </row>
    <row r="21" spans="2:13" ht="20.100000000000001" customHeight="1" x14ac:dyDescent="0.15">
      <c r="B21" s="335"/>
      <c r="C21" s="336"/>
      <c r="D21" s="336"/>
      <c r="E21" s="336"/>
      <c r="F21" s="336"/>
      <c r="G21" s="336"/>
      <c r="H21" s="336"/>
      <c r="I21" s="336"/>
      <c r="J21" s="336"/>
      <c r="K21" s="336"/>
      <c r="L21" s="337"/>
    </row>
    <row r="22" spans="2:13" ht="20.100000000000001" customHeight="1" x14ac:dyDescent="0.15">
      <c r="B22" s="335"/>
      <c r="C22" s="336"/>
      <c r="D22" s="336"/>
      <c r="E22" s="336"/>
      <c r="F22" s="336"/>
      <c r="G22" s="336"/>
      <c r="H22" s="336"/>
      <c r="I22" s="336"/>
      <c r="J22" s="336"/>
      <c r="K22" s="336"/>
      <c r="L22" s="337"/>
    </row>
    <row r="23" spans="2:13" ht="20.100000000000001" customHeight="1" x14ac:dyDescent="0.15">
      <c r="B23" s="335"/>
      <c r="C23" s="336"/>
      <c r="D23" s="336"/>
      <c r="E23" s="336"/>
      <c r="F23" s="336"/>
      <c r="G23" s="336"/>
      <c r="H23" s="336"/>
      <c r="I23" s="336"/>
      <c r="J23" s="336"/>
      <c r="K23" s="336"/>
      <c r="L23" s="337"/>
    </row>
    <row r="24" spans="2:13" ht="20.100000000000001" customHeight="1" x14ac:dyDescent="0.15">
      <c r="B24" s="335"/>
      <c r="C24" s="336"/>
      <c r="D24" s="336"/>
      <c r="E24" s="336"/>
      <c r="F24" s="336"/>
      <c r="G24" s="336"/>
      <c r="H24" s="336"/>
      <c r="I24" s="336"/>
      <c r="J24" s="336"/>
      <c r="K24" s="336"/>
      <c r="L24" s="337"/>
    </row>
    <row r="25" spans="2:13" ht="20.100000000000001" customHeight="1" x14ac:dyDescent="0.15">
      <c r="B25" s="335"/>
      <c r="C25" s="336"/>
      <c r="D25" s="336"/>
      <c r="E25" s="336"/>
      <c r="F25" s="336"/>
      <c r="G25" s="336"/>
      <c r="H25" s="336"/>
      <c r="I25" s="336"/>
      <c r="J25" s="336"/>
      <c r="K25" s="336"/>
      <c r="L25" s="337"/>
    </row>
    <row r="26" spans="2:13" ht="20.100000000000001" customHeight="1" x14ac:dyDescent="0.15">
      <c r="B26" s="335"/>
      <c r="C26" s="336"/>
      <c r="D26" s="336"/>
      <c r="E26" s="336"/>
      <c r="F26" s="336"/>
      <c r="G26" s="336"/>
      <c r="H26" s="336"/>
      <c r="I26" s="336"/>
      <c r="J26" s="336"/>
      <c r="K26" s="336"/>
      <c r="L26" s="337"/>
    </row>
    <row r="27" spans="2:13" ht="20.100000000000001" customHeight="1" x14ac:dyDescent="0.15">
      <c r="B27" s="335"/>
      <c r="C27" s="336"/>
      <c r="D27" s="336"/>
      <c r="E27" s="336"/>
      <c r="F27" s="336"/>
      <c r="G27" s="336"/>
      <c r="H27" s="336"/>
      <c r="I27" s="336"/>
      <c r="J27" s="336"/>
      <c r="K27" s="336"/>
      <c r="L27" s="337"/>
    </row>
    <row r="28" spans="2:13" ht="20.100000000000001" customHeight="1" x14ac:dyDescent="0.15">
      <c r="B28" s="335"/>
      <c r="C28" s="336"/>
      <c r="D28" s="336"/>
      <c r="E28" s="336"/>
      <c r="F28" s="336"/>
      <c r="G28" s="336"/>
      <c r="H28" s="336"/>
      <c r="I28" s="336"/>
      <c r="J28" s="336"/>
      <c r="K28" s="336"/>
      <c r="L28" s="337"/>
    </row>
    <row r="29" spans="2:13" ht="20.100000000000001" customHeight="1" x14ac:dyDescent="0.15">
      <c r="B29" s="335"/>
      <c r="C29" s="336"/>
      <c r="D29" s="336"/>
      <c r="E29" s="336"/>
      <c r="F29" s="336"/>
      <c r="G29" s="336"/>
      <c r="H29" s="336"/>
      <c r="I29" s="336"/>
      <c r="J29" s="336"/>
      <c r="K29" s="336"/>
      <c r="L29" s="337"/>
    </row>
    <row r="30" spans="2:13" ht="20.100000000000001" customHeight="1" x14ac:dyDescent="0.15">
      <c r="B30" s="335"/>
      <c r="C30" s="336"/>
      <c r="D30" s="336"/>
      <c r="E30" s="336"/>
      <c r="F30" s="336"/>
      <c r="G30" s="336"/>
      <c r="H30" s="336"/>
      <c r="I30" s="336"/>
      <c r="J30" s="336"/>
      <c r="K30" s="336"/>
      <c r="L30" s="337"/>
    </row>
    <row r="31" spans="2:13" ht="20.100000000000001" customHeight="1" x14ac:dyDescent="0.15">
      <c r="B31" s="335"/>
      <c r="C31" s="336"/>
      <c r="D31" s="336"/>
      <c r="E31" s="336"/>
      <c r="F31" s="336"/>
      <c r="G31" s="336"/>
      <c r="H31" s="336"/>
      <c r="I31" s="336"/>
      <c r="J31" s="336"/>
      <c r="K31" s="336"/>
      <c r="L31" s="337"/>
    </row>
    <row r="32" spans="2:13" ht="20.100000000000001" customHeight="1" x14ac:dyDescent="0.15">
      <c r="B32" s="335"/>
      <c r="C32" s="336"/>
      <c r="D32" s="336"/>
      <c r="E32" s="336"/>
      <c r="F32" s="336"/>
      <c r="G32" s="336"/>
      <c r="H32" s="336"/>
      <c r="I32" s="336"/>
      <c r="J32" s="336"/>
      <c r="K32" s="336"/>
      <c r="L32" s="337"/>
    </row>
    <row r="33" spans="2:12" ht="20.100000000000001" customHeight="1" x14ac:dyDescent="0.15">
      <c r="B33" s="335"/>
      <c r="C33" s="336"/>
      <c r="D33" s="336"/>
      <c r="E33" s="336"/>
      <c r="F33" s="336"/>
      <c r="G33" s="336"/>
      <c r="H33" s="336"/>
      <c r="I33" s="336"/>
      <c r="J33" s="336"/>
      <c r="K33" s="336"/>
      <c r="L33" s="337"/>
    </row>
    <row r="34" spans="2:12" ht="20.100000000000001" customHeight="1" x14ac:dyDescent="0.15">
      <c r="B34" s="335"/>
      <c r="C34" s="336"/>
      <c r="D34" s="336"/>
      <c r="E34" s="336"/>
      <c r="F34" s="336"/>
      <c r="G34" s="336"/>
      <c r="H34" s="336"/>
      <c r="I34" s="336"/>
      <c r="J34" s="336"/>
      <c r="K34" s="336"/>
      <c r="L34" s="337"/>
    </row>
    <row r="35" spans="2:12" ht="20.100000000000001" customHeight="1" x14ac:dyDescent="0.15">
      <c r="B35" s="335"/>
      <c r="C35" s="336"/>
      <c r="D35" s="336"/>
      <c r="E35" s="336"/>
      <c r="F35" s="336"/>
      <c r="G35" s="336"/>
      <c r="H35" s="336"/>
      <c r="I35" s="336"/>
      <c r="J35" s="336"/>
      <c r="K35" s="336"/>
      <c r="L35" s="337"/>
    </row>
    <row r="36" spans="2:12" ht="20.100000000000001" customHeight="1" x14ac:dyDescent="0.15">
      <c r="B36" s="335"/>
      <c r="C36" s="336"/>
      <c r="D36" s="336"/>
      <c r="E36" s="336"/>
      <c r="F36" s="336"/>
      <c r="G36" s="336"/>
      <c r="H36" s="336"/>
      <c r="I36" s="336"/>
      <c r="J36" s="336"/>
      <c r="K36" s="336"/>
      <c r="L36" s="337"/>
    </row>
    <row r="37" spans="2:12" ht="20.100000000000001" customHeight="1" x14ac:dyDescent="0.15">
      <c r="B37" s="335"/>
      <c r="C37" s="336"/>
      <c r="D37" s="336"/>
      <c r="E37" s="336"/>
      <c r="F37" s="336"/>
      <c r="G37" s="336"/>
      <c r="H37" s="336"/>
      <c r="I37" s="336"/>
      <c r="J37" s="336"/>
      <c r="K37" s="336"/>
      <c r="L37" s="337"/>
    </row>
    <row r="38" spans="2:12" ht="20.100000000000001" customHeight="1" x14ac:dyDescent="0.15">
      <c r="B38" s="335"/>
      <c r="C38" s="336"/>
      <c r="D38" s="336"/>
      <c r="E38" s="336"/>
      <c r="F38" s="336"/>
      <c r="G38" s="336"/>
      <c r="H38" s="336"/>
      <c r="I38" s="336"/>
      <c r="J38" s="336"/>
      <c r="K38" s="336"/>
      <c r="L38" s="337"/>
    </row>
    <row r="39" spans="2:12" ht="20.100000000000001" customHeight="1" x14ac:dyDescent="0.15">
      <c r="B39" s="338"/>
      <c r="C39" s="339"/>
      <c r="D39" s="339"/>
      <c r="E39" s="339"/>
      <c r="F39" s="339"/>
      <c r="G39" s="339"/>
      <c r="H39" s="339"/>
      <c r="I39" s="339"/>
      <c r="J39" s="339"/>
      <c r="K39" s="339"/>
      <c r="L39" s="340"/>
    </row>
  </sheetData>
  <mergeCells count="6">
    <mergeCell ref="K1:L1"/>
    <mergeCell ref="B3:L3"/>
    <mergeCell ref="B5:L5"/>
    <mergeCell ref="B6:L6"/>
    <mergeCell ref="B7:L7"/>
    <mergeCell ref="I2:L2"/>
  </mergeCells>
  <phoneticPr fontId="2"/>
  <pageMargins left="0.70866141732283472" right="0.70866141732283472" top="0.74803149606299213" bottom="0.74803149606299213" header="0.31496062992125984" footer="0.31496062992125984"/>
  <pageSetup paperSize="9" scale="99" orientation="landscape" cellComments="asDisplayed" r:id="rId1"/>
  <rowBreaks count="1" manualBreakCount="1">
    <brk id="1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sqref="A1:B1"/>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557" t="s">
        <v>893</v>
      </c>
      <c r="B1" s="1557"/>
    </row>
    <row r="2" spans="1:2" ht="23.25" customHeight="1" x14ac:dyDescent="0.15">
      <c r="A2" s="1558" t="s">
        <v>142</v>
      </c>
      <c r="B2" s="1558"/>
    </row>
    <row r="3" spans="1:2" ht="15" customHeight="1" x14ac:dyDescent="0.15">
      <c r="A3" s="1559"/>
      <c r="B3" s="1559"/>
    </row>
    <row r="4" spans="1:2" ht="83.25" customHeight="1" x14ac:dyDescent="0.15">
      <c r="A4" s="1560" t="s">
        <v>971</v>
      </c>
      <c r="B4" s="1560"/>
    </row>
    <row r="5" spans="1:2" ht="18.600000000000001" customHeight="1" x14ac:dyDescent="0.15">
      <c r="A5" s="1554" t="s">
        <v>143</v>
      </c>
      <c r="B5" s="1554"/>
    </row>
    <row r="6" spans="1:2" ht="21" customHeight="1" x14ac:dyDescent="0.15">
      <c r="A6" s="1556" t="s">
        <v>144</v>
      </c>
      <c r="B6" s="1556"/>
    </row>
    <row r="7" spans="1:2" ht="39.75" customHeight="1" x14ac:dyDescent="0.15">
      <c r="A7" s="1555" t="s">
        <v>816</v>
      </c>
      <c r="B7" s="1555"/>
    </row>
    <row r="8" spans="1:2" ht="39.75" customHeight="1" x14ac:dyDescent="0.15">
      <c r="A8" s="1555" t="s">
        <v>972</v>
      </c>
      <c r="B8" s="1555"/>
    </row>
    <row r="9" spans="1:2" ht="10.5" customHeight="1" x14ac:dyDescent="0.15">
      <c r="A9" s="1554"/>
      <c r="B9" s="1554"/>
    </row>
    <row r="10" spans="1:2" ht="22.5" customHeight="1" x14ac:dyDescent="0.15">
      <c r="A10" s="1556" t="s">
        <v>145</v>
      </c>
      <c r="B10" s="1556"/>
    </row>
    <row r="11" spans="1:2" ht="55.5" customHeight="1" x14ac:dyDescent="0.15">
      <c r="A11" s="1555" t="s">
        <v>817</v>
      </c>
      <c r="B11" s="1555"/>
    </row>
    <row r="12" spans="1:2" ht="72.75" customHeight="1" x14ac:dyDescent="0.15">
      <c r="A12" s="1553" t="s">
        <v>818</v>
      </c>
      <c r="B12" s="1553"/>
    </row>
    <row r="13" spans="1:2" ht="72.75" customHeight="1" x14ac:dyDescent="0.15">
      <c r="A13" s="1553" t="s">
        <v>819</v>
      </c>
      <c r="B13" s="1553"/>
    </row>
    <row r="14" spans="1:2" ht="5.0999999999999996" customHeight="1" x14ac:dyDescent="0.15">
      <c r="A14" s="1554"/>
      <c r="B14" s="1554"/>
    </row>
    <row r="15" spans="1:2" ht="15" customHeight="1" x14ac:dyDescent="0.15">
      <c r="A15" s="1556" t="s">
        <v>146</v>
      </c>
      <c r="B15" s="1556"/>
    </row>
    <row r="16" spans="1:2" ht="40.5" customHeight="1" x14ac:dyDescent="0.15">
      <c r="A16" s="1553" t="s">
        <v>814</v>
      </c>
      <c r="B16" s="1553"/>
    </row>
    <row r="17" spans="1:2" ht="5.0999999999999996" customHeight="1" x14ac:dyDescent="0.15">
      <c r="A17" s="1554"/>
      <c r="B17" s="1554"/>
    </row>
    <row r="18" spans="1:2" ht="40.5" customHeight="1" x14ac:dyDescent="0.15">
      <c r="A18" s="1553" t="s">
        <v>815</v>
      </c>
      <c r="B18" s="1553"/>
    </row>
    <row r="19" spans="1:2" ht="5.0999999999999996" customHeight="1" x14ac:dyDescent="0.15">
      <c r="A19" s="1554"/>
      <c r="B19" s="1554"/>
    </row>
    <row r="20" spans="1:2" ht="27" customHeight="1" x14ac:dyDescent="0.15">
      <c r="A20" s="69" t="s">
        <v>820</v>
      </c>
    </row>
    <row r="21" spans="1:2" ht="22.5" customHeight="1" x14ac:dyDescent="0.15">
      <c r="B21" s="70" t="str">
        <f>'はじめに（PC）'!D4&amp;""</f>
        <v>あいうえお活動組織</v>
      </c>
    </row>
    <row r="22" spans="1:2" ht="22.5" customHeight="1" x14ac:dyDescent="0.15">
      <c r="B22" s="70" t="str">
        <f>'はじめに（PC）'!D6&amp;""</f>
        <v>○○県△△市○町○-○-○</v>
      </c>
    </row>
    <row r="23" spans="1:2" ht="22.5" customHeight="1" x14ac:dyDescent="0.15">
      <c r="B23" s="828" t="s">
        <v>313</v>
      </c>
    </row>
    <row r="24" spans="1:2" ht="6.6" customHeight="1" x14ac:dyDescent="0.15">
      <c r="B24" s="70"/>
    </row>
    <row r="25" spans="1:2" ht="22.5" customHeight="1" x14ac:dyDescent="0.15">
      <c r="B25" s="829" t="s">
        <v>147</v>
      </c>
    </row>
    <row r="26" spans="1:2" ht="22.5" customHeight="1" x14ac:dyDescent="0.15">
      <c r="B26" s="828" t="s">
        <v>148</v>
      </c>
    </row>
    <row r="27" spans="1:2" ht="22.5" customHeight="1" x14ac:dyDescent="0.15">
      <c r="B27" s="828" t="s">
        <v>314</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zoomScale="85" zoomScaleNormal="70" zoomScaleSheetLayoutView="85" workbookViewId="0"/>
  </sheetViews>
  <sheetFormatPr defaultColWidth="9" defaultRowHeight="18.75" x14ac:dyDescent="0.15"/>
  <cols>
    <col min="1" max="1" width="2.75" style="709" customWidth="1"/>
    <col min="2" max="2" width="7.25" style="709" customWidth="1"/>
    <col min="3" max="3" width="7.75" style="709" customWidth="1"/>
    <col min="4" max="4" width="8" style="709" customWidth="1"/>
    <col min="5" max="5" width="6.375" style="709" customWidth="1"/>
    <col min="6" max="7" width="7" style="709" customWidth="1"/>
    <col min="8" max="13" width="4.875" style="709" customWidth="1"/>
    <col min="14" max="14" width="9.125" style="709" customWidth="1"/>
    <col min="15" max="15" width="12.5" style="709" customWidth="1"/>
    <col min="16" max="16" width="21" style="709" customWidth="1"/>
    <col min="17" max="17" width="26" style="709" customWidth="1"/>
    <col min="18" max="25" width="7.625" style="709" customWidth="1"/>
    <col min="26" max="16384" width="9" style="709"/>
  </cols>
  <sheetData>
    <row r="1" spans="1:24" ht="24" customHeight="1" x14ac:dyDescent="0.45">
      <c r="A1" s="708" t="s">
        <v>324</v>
      </c>
      <c r="C1" s="710"/>
      <c r="D1" s="710"/>
      <c r="E1" s="710"/>
      <c r="F1" s="710"/>
      <c r="G1" s="710"/>
      <c r="H1" s="710"/>
      <c r="I1" s="710"/>
      <c r="J1" s="710"/>
      <c r="K1" s="710"/>
      <c r="L1" s="710"/>
      <c r="M1" s="710"/>
      <c r="N1" s="710"/>
      <c r="Q1" s="711" t="s">
        <v>1029</v>
      </c>
      <c r="R1" s="710"/>
      <c r="S1" s="710"/>
      <c r="T1" s="710"/>
      <c r="U1" s="710"/>
      <c r="V1" s="710"/>
      <c r="W1" s="710"/>
    </row>
    <row r="2" spans="1:24" ht="27" customHeight="1" x14ac:dyDescent="0.15">
      <c r="C2" s="712"/>
      <c r="D2" s="712"/>
      <c r="E2" s="712"/>
      <c r="F2" s="713" t="s">
        <v>821</v>
      </c>
      <c r="G2" s="830" t="s">
        <v>516</v>
      </c>
      <c r="H2" s="714" t="s">
        <v>985</v>
      </c>
      <c r="I2" s="712"/>
      <c r="J2" s="712"/>
      <c r="K2" s="712"/>
      <c r="L2" s="712"/>
      <c r="N2" s="712"/>
      <c r="O2" s="712"/>
      <c r="Q2" s="707" t="str">
        <f>'はじめに（PC）'!D4&amp;""</f>
        <v>あいうえお活動組織</v>
      </c>
    </row>
    <row r="3" spans="1:24" ht="27" customHeight="1" x14ac:dyDescent="0.15">
      <c r="B3" s="715" t="s">
        <v>607</v>
      </c>
      <c r="C3" s="716"/>
      <c r="D3" s="716"/>
      <c r="E3" s="716"/>
      <c r="F3" s="716"/>
      <c r="G3" s="716"/>
      <c r="H3" s="716"/>
      <c r="I3" s="716"/>
      <c r="J3" s="716"/>
      <c r="K3" s="716"/>
      <c r="L3" s="716"/>
      <c r="M3" s="716"/>
      <c r="N3" s="715"/>
      <c r="O3" s="716"/>
      <c r="P3" s="716"/>
      <c r="Q3" s="716"/>
    </row>
    <row r="4" spans="1:24" s="717" customFormat="1" ht="48.75" customHeight="1" x14ac:dyDescent="0.15">
      <c r="B4" s="1569" t="s">
        <v>1335</v>
      </c>
      <c r="C4" s="1570"/>
      <c r="D4" s="1570"/>
      <c r="E4" s="1570"/>
      <c r="F4" s="1570"/>
      <c r="G4" s="1570"/>
      <c r="H4" s="1570"/>
      <c r="I4" s="1570"/>
      <c r="J4" s="1570"/>
      <c r="K4" s="1570"/>
      <c r="L4" s="1570"/>
      <c r="M4" s="1570"/>
      <c r="N4" s="1570"/>
      <c r="O4" s="1570"/>
      <c r="P4" s="1570"/>
      <c r="Q4" s="1570"/>
    </row>
    <row r="5" spans="1:24" ht="19.5" customHeight="1" x14ac:dyDescent="0.15">
      <c r="B5" s="1571" t="s">
        <v>323</v>
      </c>
      <c r="C5" s="1571"/>
      <c r="D5" s="1571"/>
      <c r="E5" s="1572" t="s">
        <v>322</v>
      </c>
      <c r="F5" s="1572"/>
      <c r="G5" s="1572"/>
      <c r="H5" s="1573" t="s">
        <v>822</v>
      </c>
      <c r="I5" s="1574"/>
      <c r="J5" s="1574"/>
      <c r="K5" s="1574"/>
      <c r="L5" s="1574"/>
      <c r="M5" s="1574"/>
      <c r="N5" s="1572" t="s">
        <v>27</v>
      </c>
      <c r="O5" s="1572"/>
      <c r="P5" s="1572"/>
      <c r="Q5" s="1571" t="s">
        <v>823</v>
      </c>
      <c r="R5" s="1566"/>
      <c r="S5" s="1567"/>
      <c r="T5" s="1567"/>
      <c r="U5" s="1567"/>
      <c r="V5" s="1567"/>
      <c r="W5" s="1567"/>
      <c r="X5" s="1567"/>
    </row>
    <row r="6" spans="1:24" ht="18" customHeight="1" x14ac:dyDescent="0.15">
      <c r="B6" s="1571" t="s">
        <v>973</v>
      </c>
      <c r="C6" s="1572" t="s">
        <v>321</v>
      </c>
      <c r="D6" s="1572"/>
      <c r="E6" s="1572" t="s">
        <v>129</v>
      </c>
      <c r="F6" s="1571" t="s">
        <v>320</v>
      </c>
      <c r="G6" s="1571" t="s">
        <v>319</v>
      </c>
      <c r="H6" s="1575"/>
      <c r="I6" s="1576"/>
      <c r="J6" s="1576"/>
      <c r="K6" s="1576"/>
      <c r="L6" s="1576"/>
      <c r="M6" s="1576"/>
      <c r="N6" s="1572" t="s">
        <v>341</v>
      </c>
      <c r="O6" s="1571" t="s">
        <v>14</v>
      </c>
      <c r="P6" s="1572" t="s">
        <v>32</v>
      </c>
      <c r="Q6" s="1572"/>
      <c r="R6" s="1566"/>
      <c r="S6" s="1567"/>
      <c r="T6" s="1567"/>
      <c r="U6" s="1567"/>
      <c r="V6" s="1567"/>
      <c r="W6" s="1567"/>
      <c r="X6" s="1567"/>
    </row>
    <row r="7" spans="1:24" ht="21" customHeight="1" x14ac:dyDescent="0.15">
      <c r="B7" s="1571"/>
      <c r="C7" s="718" t="s">
        <v>318</v>
      </c>
      <c r="D7" s="718" t="s">
        <v>321</v>
      </c>
      <c r="E7" s="1572"/>
      <c r="F7" s="1571"/>
      <c r="G7" s="1572"/>
      <c r="H7" s="1577"/>
      <c r="I7" s="1578"/>
      <c r="J7" s="1578"/>
      <c r="K7" s="1578"/>
      <c r="L7" s="1578"/>
      <c r="M7" s="1578"/>
      <c r="N7" s="1572"/>
      <c r="O7" s="1571"/>
      <c r="P7" s="1572"/>
      <c r="Q7" s="1572"/>
      <c r="R7" s="1566"/>
      <c r="S7" s="1567"/>
      <c r="T7" s="1567"/>
      <c r="U7" s="1567"/>
      <c r="V7" s="1567"/>
      <c r="W7" s="1567"/>
      <c r="X7" s="1567"/>
    </row>
    <row r="8" spans="1:24" ht="30" x14ac:dyDescent="0.15">
      <c r="A8" s="719" t="s">
        <v>325</v>
      </c>
      <c r="B8" s="831">
        <v>43556</v>
      </c>
      <c r="C8" s="832">
        <v>0.375</v>
      </c>
      <c r="D8" s="833">
        <v>3.5</v>
      </c>
      <c r="E8" s="834">
        <v>5</v>
      </c>
      <c r="F8" s="834">
        <v>20</v>
      </c>
      <c r="G8" s="802">
        <f>SUM(E8+F8)</f>
        <v>25</v>
      </c>
      <c r="H8" s="842">
        <v>7</v>
      </c>
      <c r="I8" s="842">
        <v>10</v>
      </c>
      <c r="J8" s="842"/>
      <c r="K8" s="842"/>
      <c r="L8" s="842"/>
      <c r="M8" s="842"/>
      <c r="N8" s="804" t="str">
        <f>IF(H8="","",(IFERROR(VLOOKUP($H8,【選択肢】!$K$3:$O$74,2,)," ")&amp;IF(I8="","",","&amp;IFERROR(VLOOKUP($I8,【選択肢】!$K$3:$O$74,2,)," ")&amp;IF(J8="","",","&amp;IFERROR(VLOOKUP($J8,【選択肢】!$K$3:$O$74,2,)," ")&amp;IF(K8="","",","&amp;IFERROR(VLOOKUP($K8,【選択肢】!$K$3:$O$74,2,)," ")&amp;IF(L8="","",","&amp;IFERROR(VLOOKUP($L8,【選択肢】!$K$3:$O$74,2,)," ")&amp;IF(M8="","",","&amp;IFERROR(VLOOKUP($M8,【選択肢】!$K$3:$O$74,2,)," "))))))))</f>
        <v>農地維持,農地維持</v>
      </c>
      <c r="O8" s="804" t="str">
        <f>IF(H8="","",(IFERROR(VLOOKUP($H8,【選択肢】!$K$3:$O$74,4,)," ")&amp;IF(I8="","",","&amp;IFERROR(VLOOKUP($I8,【選択肢】!$K$3:$O$74,4,)," ")&amp;IF(J8="","",","&amp;IFERROR(VLOOKUP($J8,【選択肢】!$K$3:$O$74,4,)," ")&amp;IF(K8="","",","&amp;IFERROR(VLOOKUP($K8,【選択肢】!$K$3:$O$74,4,)," ")&amp;IF(L8="","",","&amp;IFERROR(VLOOKUP($L8,【選択肢】!$K$3:$O$74,4,)," ")&amp;IF(M8="","",","&amp;IFERROR(VLOOKUP($M8,【選択肢】!$K$3:$O$74,4,)," "))))))))</f>
        <v>水路,農道</v>
      </c>
      <c r="P8" s="804" t="str">
        <f>IF(H8="","",(IFERROR(VLOOKUP($H8,【選択肢】!$K$3:$O$74,5,)," ")&amp;IF(I8="","",","&amp;IFERROR(VLOOKUP($I8,【選択肢】!$K$3:$O$74,5,)," ")&amp;IF(J8="","",","&amp;IFERROR(VLOOKUP($J8,【選択肢】!$K$3:$O$74,5,)," ")&amp;IF(K8="","",","&amp;IFERROR(VLOOKUP($K8,【選択肢】!$K$3:$O$74,5,)," ")&amp;IF(L8="","",","&amp;IFERROR(VLOOKUP($L8,【選択肢】!$K$3:$O$74,5,)," ")&amp;IF(M8="","",","&amp;IFERROR(VLOOKUP($M8,【選択肢】!$K$3:$O$74,5,)," "))))))))</f>
        <v>7 水路の草刈り,10 農道の草刈り</v>
      </c>
      <c r="Q8" s="845" t="s">
        <v>1293</v>
      </c>
      <c r="R8" s="720"/>
      <c r="S8" s="721"/>
      <c r="T8" s="721"/>
      <c r="U8" s="721"/>
      <c r="V8" s="721"/>
      <c r="W8" s="721"/>
      <c r="X8" s="721"/>
    </row>
    <row r="9" spans="1:24" x14ac:dyDescent="0.15">
      <c r="B9" s="835">
        <v>43556</v>
      </c>
      <c r="C9" s="836">
        <v>0.54166666666666663</v>
      </c>
      <c r="D9" s="837">
        <v>2</v>
      </c>
      <c r="E9" s="838">
        <v>1</v>
      </c>
      <c r="F9" s="838">
        <v>0</v>
      </c>
      <c r="G9" s="803">
        <f>SUM(E9+F9)</f>
        <v>1</v>
      </c>
      <c r="H9" s="843">
        <v>200</v>
      </c>
      <c r="I9" s="843"/>
      <c r="J9" s="843"/>
      <c r="K9" s="843"/>
      <c r="L9" s="843"/>
      <c r="M9" s="843"/>
      <c r="N9" s="804" t="str">
        <f>IF(H9="","",(IFERROR(VLOOKUP($H9,【選択肢】!$K$3:$O$74,2,)," ")&amp;IF(I9="","",","&amp;IFERROR(VLOOKUP($I9,【選択肢】!$K$3:$O$74,2,)," ")&amp;IF(J9="","",","&amp;IFERROR(VLOOKUP($J9,【選択肢】!$K$3:$O$74,2,)," ")&amp;IF(K9="","",","&amp;IFERROR(VLOOKUP($K9,【選択肢】!$K$3:$O$74,2,)," ")&amp;IF(L9="","",","&amp;IFERROR(VLOOKUP($L9,【選択肢】!$K$3:$O$74,2,)," ")&amp;IF(M9="","",","&amp;IFERROR(VLOOKUP($M9,【選択肢】!$K$3:$O$74,2,)," "))))))))</f>
        <v>-</v>
      </c>
      <c r="O9" s="804" t="str">
        <f>IF(H9="","",(IFERROR(VLOOKUP($H9,【選択肢】!$K$3:$O$74,4,)," ")&amp;IF(I9="","",","&amp;IFERROR(VLOOKUP($I9,【選択肢】!$K$3:$O$74,4,)," ")&amp;IF(J9="","",","&amp;IFERROR(VLOOKUP($J9,【選択肢】!$K$3:$O$74,4,)," ")&amp;IF(K9="","",","&amp;IFERROR(VLOOKUP($K9,【選択肢】!$K$3:$O$74,4,)," ")&amp;IF(L9="","",","&amp;IFERROR(VLOOKUP($L9,【選択肢】!$K$3:$O$74,4,)," ")&amp;IF(M9="","",","&amp;IFERROR(VLOOKUP($M9,【選択肢】!$K$3:$O$74,4,)," "))))))))</f>
        <v>事務処理</v>
      </c>
      <c r="P9" s="804" t="str">
        <f>IF(H9="","",(IFERROR(VLOOKUP($H9,【選択肢】!$K$3:$O$74,5,)," ")&amp;IF(I9="","",","&amp;IFERROR(VLOOKUP($I9,【選択肢】!$K$3:$O$74,5,)," ")&amp;IF(J9="","",","&amp;IFERROR(VLOOKUP($J9,【選択肢】!$K$3:$O$74,5,)," ")&amp;IF(K9="","",","&amp;IFERROR(VLOOKUP($K9,【選択肢】!$K$3:$O$74,5,)," ")&amp;IF(L9="","",","&amp;IFERROR(VLOOKUP($L9,【選択肢】!$K$3:$O$74,5,)," ")&amp;IF(M9="","",","&amp;IFERROR(VLOOKUP($M9,【選択肢】!$K$3:$O$74,5,)," "))))))))</f>
        <v>200 事務処理</v>
      </c>
      <c r="Q9" s="846" t="s">
        <v>503</v>
      </c>
      <c r="R9" s="720"/>
      <c r="S9" s="721"/>
      <c r="T9" s="721"/>
      <c r="U9" s="721"/>
      <c r="V9" s="721"/>
      <c r="W9" s="721"/>
      <c r="X9" s="721"/>
    </row>
    <row r="10" spans="1:24" ht="60" x14ac:dyDescent="0.15">
      <c r="B10" s="835">
        <v>43557</v>
      </c>
      <c r="C10" s="836">
        <v>0.375</v>
      </c>
      <c r="D10" s="837">
        <v>2</v>
      </c>
      <c r="E10" s="838">
        <v>2</v>
      </c>
      <c r="F10" s="838">
        <v>2</v>
      </c>
      <c r="G10" s="803">
        <f>SUM(E10+F10)</f>
        <v>4</v>
      </c>
      <c r="H10" s="843">
        <v>1</v>
      </c>
      <c r="I10" s="843">
        <v>24</v>
      </c>
      <c r="J10" s="843">
        <v>25</v>
      </c>
      <c r="K10" s="843">
        <v>26</v>
      </c>
      <c r="L10" s="843">
        <v>27</v>
      </c>
      <c r="M10" s="843"/>
      <c r="N10" s="804" t="str">
        <f>IF(H10="","",(IFERROR(VLOOKUP($H10,【選択肢】!$K$3:$O$74,2,)," ")&amp;IF(I10="","",","&amp;IFERROR(VLOOKUP($I10,【選択肢】!$K$3:$O$74,2,)," ")&amp;IF(J10="","",","&amp;IFERROR(VLOOKUP($J10,【選択肢】!$K$3:$O$74,2,)," ")&amp;IF(K10="","",","&amp;IFERROR(VLOOKUP($K10,【選択肢】!$K$3:$O$74,2,)," ")&amp;IF(L10="","",","&amp;IFERROR(VLOOKUP($L10,【選択肢】!$K$3:$O$74,2,)," ")&amp;IF(M10="","",","&amp;IFERROR(VLOOKUP($M10,【選択肢】!$K$3:$O$74,2,)," "))))))))</f>
        <v>農地維持,共同,共同,共同,共同</v>
      </c>
      <c r="O10" s="804" t="str">
        <f>IF(H10="","",(IFERROR(VLOOKUP($H10,【選択肢】!$K$3:$O$74,4,)," ")&amp;IF(I10="","",","&amp;IFERROR(VLOOKUP($I10,【選択肢】!$K$3:$O$74,4,)," ")&amp;IF(J10="","",","&amp;IFERROR(VLOOKUP($J10,【選択肢】!$K$3:$O$74,4,)," ")&amp;IF(K10="","",","&amp;IFERROR(VLOOKUP($K10,【選択肢】!$K$3:$O$74,4,)," ")&amp;IF(L10="","",","&amp;IFERROR(VLOOKUP($L10,【選択肢】!$K$3:$O$74,4,)," ")&amp;IF(M10="","",","&amp;IFERROR(VLOOKUP($M10,【選択肢】!$K$3:$O$74,4,)," "))))))))</f>
        <v>点検,機能診断,機能診断,機能診断,機能診断</v>
      </c>
      <c r="P10" s="804" t="str">
        <f>IF(H10="","",(IFERROR(VLOOKUP($H10,【選択肢】!$K$3:$O$74,5,)," ")&amp;IF(I10="","",","&amp;IFERROR(VLOOKUP($I10,【選択肢】!$K$3:$O$74,5,)," ")&amp;IF(J10="","",","&amp;IFERROR(VLOOKUP($J10,【選択肢】!$K$3:$O$74,5,)," ")&amp;IF(K10="","",","&amp;IFERROR(VLOOKUP($K10,【選択肢】!$K$3:$O$74,5,)," ")&amp;IF(L10="","",","&amp;IFERROR(VLOOKUP($L10,【選択肢】!$K$3:$O$74,5,)," ")&amp;IF(M10="","",","&amp;IFERROR(VLOOKUP($M10,【選択肢】!$K$3:$O$74,5,)," "))))))))</f>
        <v>1 点検,24 農用地の機能診断,25 水路の機能診断,26 農道の機能診断,27 ため池の機能診断</v>
      </c>
      <c r="Q10" s="846" t="s">
        <v>1301</v>
      </c>
      <c r="R10" s="720"/>
      <c r="S10" s="721"/>
      <c r="T10" s="721"/>
      <c r="U10" s="721"/>
      <c r="V10" s="721"/>
      <c r="W10" s="721"/>
      <c r="X10" s="721"/>
    </row>
    <row r="11" spans="1:24" ht="75" x14ac:dyDescent="0.15">
      <c r="B11" s="835">
        <v>43564</v>
      </c>
      <c r="C11" s="839">
        <v>0.54166666666666663</v>
      </c>
      <c r="D11" s="837">
        <v>2</v>
      </c>
      <c r="E11" s="838">
        <v>5</v>
      </c>
      <c r="F11" s="840">
        <v>3</v>
      </c>
      <c r="G11" s="803">
        <f>SUM(E11+F11)</f>
        <v>8</v>
      </c>
      <c r="H11" s="844">
        <v>2</v>
      </c>
      <c r="I11" s="844">
        <v>28</v>
      </c>
      <c r="J11" s="844">
        <v>34</v>
      </c>
      <c r="K11" s="844">
        <v>36</v>
      </c>
      <c r="L11" s="844"/>
      <c r="M11" s="844"/>
      <c r="N11" s="804"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v>
      </c>
      <c r="O11" s="804" t="str">
        <f>IF(H11="","",(IFERROR(VLOOKUP($H11,【選択肢】!$K$3:$O$74,4,)," ")&amp;IF(I11="","",","&amp;IFERROR(VLOOKUP($I11,【選択肢】!$K$3:$O$74,4,)," ")&amp;IF(J11="","",","&amp;IFERROR(VLOOKUP($J11,【選択肢】!$K$3:$O$74,4,)," ")&amp;IF(K11="","",","&amp;IFERROR(VLOOKUP($K11,【選択肢】!$K$3:$O$74,4,)," ")&amp;IF(L11="","",","&amp;IFERROR(VLOOKUP($L11,【選択肢】!$K$3:$O$74,4,)," ")&amp;IF(M11="","",","&amp;IFERROR(VLOOKUP($M11,【選択肢】!$K$3:$O$74,4,)," "))))))))</f>
        <v>計画策定,計画策定,生態系保全,景観形成・生活環境保全</v>
      </c>
      <c r="P11" s="804" t="str">
        <f>IF(H11="","",(IFERROR(VLOOKUP($H11,【選択肢】!$K$3:$O$74,5,)," ")&amp;IF(I11="","",","&amp;IFERROR(VLOOKUP($I11,【選択肢】!$K$3:$O$74,5,)," ")&amp;IF(J11="","",","&amp;IFERROR(VLOOKUP($J11,【選択肢】!$K$3:$O$74,5,)," ")&amp;IF(K11="","",","&amp;IFERROR(VLOOKUP($K11,【選択肢】!$K$3:$O$74,5,)," ")&amp;IF(L11="","",","&amp;IFERROR(VLOOKUP($L11,【選択肢】!$K$3:$O$74,5,)," ")&amp;IF(M11="","",","&amp;IFERROR(VLOOKUP($M11,【選択肢】!$K$3:$O$74,5,)," "))))))))</f>
        <v>2 年度活動計画の策定,28 年度活動計画の策定,34 生物多様性保全計画の策定,36 景観形成計画、生活環境保全計画の策定</v>
      </c>
      <c r="Q11" s="847" t="s">
        <v>824</v>
      </c>
      <c r="R11" s="720"/>
      <c r="S11" s="721"/>
      <c r="T11" s="721"/>
      <c r="U11" s="721"/>
      <c r="V11" s="721"/>
      <c r="W11" s="721"/>
      <c r="X11" s="721"/>
    </row>
    <row r="12" spans="1:24" ht="24" x14ac:dyDescent="0.15">
      <c r="B12" s="835">
        <v>43565</v>
      </c>
      <c r="C12" s="836">
        <v>0.5</v>
      </c>
      <c r="D12" s="837">
        <v>2</v>
      </c>
      <c r="E12" s="838">
        <v>5</v>
      </c>
      <c r="F12" s="838">
        <v>10</v>
      </c>
      <c r="G12" s="803">
        <f t="shared" ref="G12:G24" si="0">SUM(E12+F12)</f>
        <v>15</v>
      </c>
      <c r="H12" s="843">
        <v>17</v>
      </c>
      <c r="I12" s="843"/>
      <c r="J12" s="843"/>
      <c r="K12" s="843"/>
      <c r="L12" s="843"/>
      <c r="M12" s="843"/>
      <c r="N12" s="804" t="str">
        <f>IF(H12="","",(IFERROR(VLOOKUP($H12,【選択肢】!$K$3:$O$74,2,)," ")&amp;IF(I12="","",","&amp;IFERROR(VLOOKUP($I12,【選択肢】!$K$3:$O$74,2,)," ")&amp;IF(J12="","",","&amp;IFERROR(VLOOKUP($J12,【選択肢】!$K$3:$O$74,2,)," ")&amp;IF(K12="","",","&amp;IFERROR(VLOOKUP($K12,【選択肢】!$K$3:$O$74,2,)," ")&amp;IF(L12="","",","&amp;IFERROR(VLOOKUP($L12,【選択肢】!$K$3:$O$74,2,)," ")&amp;IF(M12="","",","&amp;IFERROR(VLOOKUP($M12,【選択肢】!$K$3:$O$74,2,)," "))))))))</f>
        <v>農地維持</v>
      </c>
      <c r="O12" s="804" t="str">
        <f>IF(H12="","",(IFERROR(VLOOKUP($H12,【選択肢】!$K$3:$O$74,4,)," ")&amp;IF(I12="","",","&amp;IFERROR(VLOOKUP($I12,【選択肢】!$K$3:$O$74,4,)," ")&amp;IF(J12="","",","&amp;IFERROR(VLOOKUP($J12,【選択肢】!$K$3:$O$74,4,)," ")&amp;IF(K12="","",","&amp;IFERROR(VLOOKUP($K12,【選択肢】!$K$3:$O$74,4,)," ")&amp;IF(L12="","",","&amp;IFERROR(VLOOKUP($L12,【選択肢】!$K$3:$O$74,4,)," ")&amp;IF(M12="","",","&amp;IFERROR(VLOOKUP($M12,【選択肢】!$K$3:$O$74,4,)," "))))))))</f>
        <v>推進活動</v>
      </c>
      <c r="P12" s="804" t="str">
        <f>IF(H12="","",(IFERROR(VLOOKUP($H12,【選択肢】!$K$3:$O$74,5,)," ")&amp;IF(I12="","",","&amp;IFERROR(VLOOKUP($I12,【選択肢】!$K$3:$O$74,5,)," ")&amp;IF(J12="","",","&amp;IFERROR(VLOOKUP($J12,【選択肢】!$K$3:$O$74,5,)," ")&amp;IF(K12="","",","&amp;IFERROR(VLOOKUP($K12,【選択肢】!$K$3:$O$74,5,)," ")&amp;IF(L12="","",","&amp;IFERROR(VLOOKUP($L12,【選択肢】!$K$3:$O$74,5,)," ")&amp;IF(M12="","",","&amp;IFERROR(VLOOKUP($M12,【選択肢】!$K$3:$O$74,5,)," "))))))))</f>
        <v>17 農業者の検討会の開催</v>
      </c>
      <c r="Q12" s="846" t="s">
        <v>1310</v>
      </c>
      <c r="R12" s="720"/>
      <c r="S12" s="721"/>
      <c r="T12" s="721"/>
      <c r="U12" s="721"/>
      <c r="V12" s="721"/>
      <c r="W12" s="721"/>
      <c r="X12" s="721"/>
    </row>
    <row r="13" spans="1:24" x14ac:dyDescent="0.15">
      <c r="B13" s="835">
        <v>43570</v>
      </c>
      <c r="C13" s="836">
        <v>0.375</v>
      </c>
      <c r="D13" s="837">
        <v>3</v>
      </c>
      <c r="E13" s="838">
        <v>50</v>
      </c>
      <c r="F13" s="838">
        <v>30</v>
      </c>
      <c r="G13" s="803">
        <f t="shared" si="0"/>
        <v>80</v>
      </c>
      <c r="H13" s="843">
        <v>300</v>
      </c>
      <c r="I13" s="843"/>
      <c r="J13" s="843"/>
      <c r="K13" s="843"/>
      <c r="L13" s="843"/>
      <c r="M13" s="843"/>
      <c r="N13" s="804" t="str">
        <f>IF(H13="","",(IFERROR(VLOOKUP($H13,【選択肢】!$K$3:$O$74,2,)," ")&amp;IF(I13="","",","&amp;IFERROR(VLOOKUP($I13,【選択肢】!$K$3:$O$74,2,)," ")&amp;IF(J13="","",","&amp;IFERROR(VLOOKUP($J13,【選択肢】!$K$3:$O$74,2,)," ")&amp;IF(K13="","",","&amp;IFERROR(VLOOKUP($K13,【選択肢】!$K$3:$O$74,2,)," ")&amp;IF(L13="","",","&amp;IFERROR(VLOOKUP($L13,【選択肢】!$K$3:$O$74,2,)," ")&amp;IF(M13="","",","&amp;IFERROR(VLOOKUP($M13,【選択肢】!$K$3:$O$74,2,)," "))))))))</f>
        <v>-</v>
      </c>
      <c r="O13" s="804" t="str">
        <f>IF(H13="","",(IFERROR(VLOOKUP($H13,【選択肢】!$K$3:$O$74,4,)," ")&amp;IF(I13="","",","&amp;IFERROR(VLOOKUP($I13,【選択肢】!$K$3:$O$74,4,)," ")&amp;IF(J13="","",","&amp;IFERROR(VLOOKUP($J13,【選択肢】!$K$3:$O$74,4,)," ")&amp;IF(K13="","",","&amp;IFERROR(VLOOKUP($K13,【選択肢】!$K$3:$O$74,4,)," ")&amp;IF(L13="","",","&amp;IFERROR(VLOOKUP($L13,【選択肢】!$K$3:$O$74,4,)," ")&amp;IF(M13="","",","&amp;IFERROR(VLOOKUP($M13,【選択肢】!$K$3:$O$74,4,)," "))))))))</f>
        <v>会議</v>
      </c>
      <c r="P13" s="804" t="str">
        <f>IF(H13="","",(IFERROR(VLOOKUP($H13,【選択肢】!$K$3:$O$74,5,)," ")&amp;IF(I13="","",","&amp;IFERROR(VLOOKUP($I13,【選択肢】!$K$3:$O$74,5,)," ")&amp;IF(J13="","",","&amp;IFERROR(VLOOKUP($J13,【選択肢】!$K$3:$O$74,5,)," ")&amp;IF(K13="","",","&amp;IFERROR(VLOOKUP($K13,【選択肢】!$K$3:$O$74,5,)," ")&amp;IF(L13="","",","&amp;IFERROR(VLOOKUP($L13,【選択肢】!$K$3:$O$74,5,)," ")&amp;IF(M13="","",","&amp;IFERROR(VLOOKUP($M13,【選択肢】!$K$3:$O$74,5,)," "))))))))</f>
        <v>300 会議</v>
      </c>
      <c r="Q13" s="846" t="s">
        <v>682</v>
      </c>
      <c r="R13" s="720"/>
      <c r="S13" s="721"/>
      <c r="T13" s="721"/>
      <c r="U13" s="721"/>
      <c r="V13" s="721"/>
      <c r="W13" s="721"/>
      <c r="X13" s="721"/>
    </row>
    <row r="14" spans="1:24" ht="45" x14ac:dyDescent="0.15">
      <c r="B14" s="835">
        <v>43618</v>
      </c>
      <c r="C14" s="836">
        <v>0.41666666666666669</v>
      </c>
      <c r="D14" s="837">
        <v>4</v>
      </c>
      <c r="E14" s="838">
        <v>2</v>
      </c>
      <c r="F14" s="838">
        <v>0</v>
      </c>
      <c r="G14" s="803">
        <f t="shared" si="0"/>
        <v>2</v>
      </c>
      <c r="H14" s="843">
        <v>3</v>
      </c>
      <c r="I14" s="843">
        <v>29</v>
      </c>
      <c r="J14" s="843"/>
      <c r="K14" s="843"/>
      <c r="L14" s="843"/>
      <c r="M14" s="843"/>
      <c r="N14" s="804" t="str">
        <f>IF(H14="","",(IFERROR(VLOOKUP($H14,【選択肢】!$K$3:$O$74,2,)," ")&amp;IF(I14="","",","&amp;IFERROR(VLOOKUP($I14,【選択肢】!$K$3:$O$74,2,)," ")&amp;IF(J14="","",","&amp;IFERROR(VLOOKUP($J14,【選択肢】!$K$3:$O$74,2,)," ")&amp;IF(K14="","",","&amp;IFERROR(VLOOKUP($K14,【選択肢】!$K$3:$O$74,2,)," ")&amp;IF(L14="","",","&amp;IFERROR(VLOOKUP($L14,【選択肢】!$K$3:$O$74,2,)," ")&amp;IF(M14="","",","&amp;IFERROR(VLOOKUP($M14,【選択肢】!$K$3:$O$74,2,)," "))))))))</f>
        <v>農地維持,共同</v>
      </c>
      <c r="O14" s="804" t="str">
        <f>IF(H14="","",(IFERROR(VLOOKUP($H14,【選択肢】!$K$3:$O$74,4,)," ")&amp;IF(I14="","",","&amp;IFERROR(VLOOKUP($I14,【選択肢】!$K$3:$O$74,4,)," ")&amp;IF(J14="","",","&amp;IFERROR(VLOOKUP($J14,【選択肢】!$K$3:$O$74,4,)," ")&amp;IF(K14="","",","&amp;IFERROR(VLOOKUP($K14,【選択肢】!$K$3:$O$74,4,)," ")&amp;IF(L14="","",","&amp;IFERROR(VLOOKUP($L14,【選択肢】!$K$3:$O$74,4,)," ")&amp;IF(M14="","",","&amp;IFERROR(VLOOKUP($M14,【選択肢】!$K$3:$O$74,4,)," "))))))))</f>
        <v>研修,研修</v>
      </c>
      <c r="P14" s="804" t="str">
        <f>IF(H14="","",(IFERROR(VLOOKUP($H14,【選択肢】!$K$3:$O$74,5,)," ")&amp;IF(I14="","",","&amp;IFERROR(VLOOKUP($I14,【選択肢】!$K$3:$O$74,5,)," ")&amp;IF(J14="","",","&amp;IFERROR(VLOOKUP($J14,【選択肢】!$K$3:$O$74,5,)," ")&amp;IF(K14="","",","&amp;IFERROR(VLOOKUP($K14,【選択肢】!$K$3:$O$74,5,)," ")&amp;IF(L14="","",","&amp;IFERROR(VLOOKUP($L14,【選択肢】!$K$3:$O$74,5,)," ")&amp;IF(M14="","",","&amp;IFERROR(VLOOKUP($M14,【選択肢】!$K$3:$O$74,5,)," "))))))))</f>
        <v>3 事務・組織運営等に関する研修,29 機能診断・補修技術等に関する研修</v>
      </c>
      <c r="Q14" s="846" t="s">
        <v>683</v>
      </c>
      <c r="R14" s="720"/>
      <c r="S14" s="721"/>
      <c r="T14" s="721"/>
      <c r="U14" s="721"/>
      <c r="V14" s="721"/>
      <c r="W14" s="721"/>
      <c r="X14" s="721"/>
    </row>
    <row r="15" spans="1:24" ht="60" x14ac:dyDescent="0.15">
      <c r="B15" s="835" t="s">
        <v>692</v>
      </c>
      <c r="C15" s="836">
        <v>0.54166666666666663</v>
      </c>
      <c r="D15" s="837">
        <v>4</v>
      </c>
      <c r="E15" s="838">
        <v>4</v>
      </c>
      <c r="F15" s="838">
        <v>2</v>
      </c>
      <c r="G15" s="803">
        <f t="shared" si="0"/>
        <v>6</v>
      </c>
      <c r="H15" s="843">
        <v>5</v>
      </c>
      <c r="I15" s="843">
        <v>8</v>
      </c>
      <c r="J15" s="843">
        <v>54</v>
      </c>
      <c r="K15" s="843">
        <v>31</v>
      </c>
      <c r="L15" s="843"/>
      <c r="M15" s="843"/>
      <c r="N15" s="804"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農地維持,農地維持,共同,共同</v>
      </c>
      <c r="O15" s="804" t="str">
        <f>IF(H15="","",(IFERROR(VLOOKUP($H15,【選択肢】!$K$3:$O$74,4,)," ")&amp;IF(I15="","",","&amp;IFERROR(VLOOKUP($I15,【選択肢】!$K$3:$O$74,4,)," ")&amp;IF(J15="","",","&amp;IFERROR(VLOOKUP($J15,【選択肢】!$K$3:$O$74,4,)," ")&amp;IF(K15="","",","&amp;IFERROR(VLOOKUP($K15,【選択肢】!$K$3:$O$74,4,)," ")&amp;IF(L15="","",","&amp;IFERROR(VLOOKUP($L15,【選択肢】!$K$3:$O$74,4,)," ")&amp;IF(M15="","",","&amp;IFERROR(VLOOKUP($M15,【選択肢】!$K$3:$O$74,4,)," "))))))))</f>
        <v>農用地,水路,増進活動,水路</v>
      </c>
      <c r="P15" s="804" t="str">
        <f>IF(H15="","",(IFERROR(VLOOKUP($H15,【選択肢】!$K$3:$O$74,5,)," ")&amp;IF(I15="","",","&amp;IFERROR(VLOOKUP($I15,【選択肢】!$K$3:$O$74,5,)," ")&amp;IF(J15="","",","&amp;IFERROR(VLOOKUP($J15,【選択肢】!$K$3:$O$74,5,)," ")&amp;IF(K15="","",","&amp;IFERROR(VLOOKUP($K15,【選択肢】!$K$3:$O$74,5,)," ")&amp;IF(L15="","",","&amp;IFERROR(VLOOKUP($L15,【選択肢】!$K$3:$O$74,5,)," ")&amp;IF(M15="","",","&amp;IFERROR(VLOOKUP($M15,【選択肢】!$K$3:$O$74,5,)," "))))))))</f>
        <v>5 畦畔・法面・防風林の草刈り,8 水路の泥上げ,54 地域住民による直営施工,31 水路の軽微な補修等</v>
      </c>
      <c r="Q15" s="846" t="s">
        <v>1338</v>
      </c>
      <c r="R15" s="720"/>
      <c r="S15" s="721"/>
      <c r="T15" s="721"/>
      <c r="U15" s="721"/>
      <c r="V15" s="721"/>
      <c r="W15" s="721"/>
      <c r="X15" s="721"/>
    </row>
    <row r="16" spans="1:24" ht="30" x14ac:dyDescent="0.15">
      <c r="B16" s="835">
        <v>43676</v>
      </c>
      <c r="C16" s="836">
        <v>0.625</v>
      </c>
      <c r="D16" s="837">
        <v>2</v>
      </c>
      <c r="E16" s="838">
        <v>4</v>
      </c>
      <c r="F16" s="838">
        <v>2</v>
      </c>
      <c r="G16" s="803">
        <f t="shared" si="0"/>
        <v>6</v>
      </c>
      <c r="H16" s="843">
        <v>35</v>
      </c>
      <c r="I16" s="843"/>
      <c r="J16" s="843"/>
      <c r="K16" s="843"/>
      <c r="L16" s="843"/>
      <c r="M16" s="843"/>
      <c r="N16" s="804" t="str">
        <f>IF(H16="","",(IFERROR(VLOOKUP($H16,【選択肢】!$K$3:$O$74,2,)," ")&amp;IF(I16="","",","&amp;IFERROR(VLOOKUP($I16,【選択肢】!$K$3:$O$74,2,)," ")&amp;IF(J16="","",","&amp;IFERROR(VLOOKUP($J16,【選択肢】!$K$3:$O$74,2,)," ")&amp;IF(K16="","",","&amp;IFERROR(VLOOKUP($K16,【選択肢】!$K$3:$O$74,2,)," ")&amp;IF(L16="","",","&amp;IFERROR(VLOOKUP($L16,【選択肢】!$K$3:$O$74,2,)," ")&amp;IF(M16="","",","&amp;IFERROR(VLOOKUP($M16,【選択肢】!$K$3:$O$74,2,)," "))))))))</f>
        <v>共同</v>
      </c>
      <c r="O16" s="804" t="str">
        <f>IF(H16="","",(IFERROR(VLOOKUP($H16,【選択肢】!$K$3:$O$74,4,)," ")&amp;IF(I16="","",","&amp;IFERROR(VLOOKUP($I16,【選択肢】!$K$3:$O$74,4,)," ")&amp;IF(J16="","",","&amp;IFERROR(VLOOKUP($J16,【選択肢】!$K$3:$O$74,4,)," ")&amp;IF(K16="","",","&amp;IFERROR(VLOOKUP($K16,【選択肢】!$K$3:$O$74,4,)," ")&amp;IF(L16="","",","&amp;IFERROR(VLOOKUP($L16,【選択肢】!$K$3:$O$74,4,)," ")&amp;IF(M16="","",","&amp;IFERROR(VLOOKUP($M16,【選択肢】!$K$3:$O$74,4,)," "))))))))</f>
        <v>水質保全</v>
      </c>
      <c r="P16" s="804" t="str">
        <f>IF(H16="","",(IFERROR(VLOOKUP($H16,【選択肢】!$K$3:$O$74,5,)," ")&amp;IF(I16="","",","&amp;IFERROR(VLOOKUP($I16,【選択肢】!$K$3:$O$74,5,)," ")&amp;IF(J16="","",","&amp;IFERROR(VLOOKUP($J16,【選択肢】!$K$3:$O$74,5,)," ")&amp;IF(K16="","",","&amp;IFERROR(VLOOKUP($K16,【選択肢】!$K$3:$O$74,5,)," ")&amp;IF(L16="","",","&amp;IFERROR(VLOOKUP($L16,【選択肢】!$K$3:$O$74,5,)," ")&amp;IF(M16="","",","&amp;IFERROR(VLOOKUP($M16,【選択肢】!$K$3:$O$74,5,)," "))))))))</f>
        <v>35 水質保全計画、農地保全計画の策定</v>
      </c>
      <c r="Q16" s="846" t="s">
        <v>1294</v>
      </c>
      <c r="R16" s="720"/>
      <c r="S16" s="721"/>
      <c r="T16" s="721"/>
      <c r="U16" s="721"/>
      <c r="V16" s="721"/>
      <c r="W16" s="721"/>
      <c r="X16" s="721"/>
    </row>
    <row r="17" spans="2:24" x14ac:dyDescent="0.15">
      <c r="B17" s="835">
        <v>43679</v>
      </c>
      <c r="C17" s="836">
        <v>0.625</v>
      </c>
      <c r="D17" s="837">
        <v>2</v>
      </c>
      <c r="E17" s="838">
        <v>2</v>
      </c>
      <c r="F17" s="838">
        <v>2</v>
      </c>
      <c r="G17" s="803">
        <f t="shared" si="0"/>
        <v>4</v>
      </c>
      <c r="H17" s="843">
        <v>16</v>
      </c>
      <c r="I17" s="843"/>
      <c r="J17" s="843"/>
      <c r="K17" s="843"/>
      <c r="L17" s="843"/>
      <c r="M17" s="843"/>
      <c r="N17" s="804" t="str">
        <f>IF(H17="","",(IFERROR(VLOOKUP($H17,【選択肢】!$K$3:$O$74,2,)," ")&amp;IF(I17="","",","&amp;IFERROR(VLOOKUP($I17,【選択肢】!$K$3:$O$74,2,)," ")&amp;IF(J17="","",","&amp;IFERROR(VLOOKUP($J17,【選択肢】!$K$3:$O$74,2,)," ")&amp;IF(K17="","",","&amp;IFERROR(VLOOKUP($K17,【選択肢】!$K$3:$O$74,2,)," ")&amp;IF(L17="","",","&amp;IFERROR(VLOOKUP($L17,【選択肢】!$K$3:$O$74,2,)," ")&amp;IF(M17="","",","&amp;IFERROR(VLOOKUP($M17,【選択肢】!$K$3:$O$74,2,)," "))))))))</f>
        <v>農地維持</v>
      </c>
      <c r="O17" s="804" t="str">
        <f>IF(H17="","",(IFERROR(VLOOKUP($H17,【選択肢】!$K$3:$O$74,4,)," ")&amp;IF(I17="","",","&amp;IFERROR(VLOOKUP($I17,【選択肢】!$K$3:$O$74,4,)," ")&amp;IF(J17="","",","&amp;IFERROR(VLOOKUP($J17,【選択肢】!$K$3:$O$74,4,)," ")&amp;IF(K17="","",","&amp;IFERROR(VLOOKUP($K17,【選択肢】!$K$3:$O$74,4,)," ")&amp;IF(L17="","",","&amp;IFERROR(VLOOKUP($L17,【選択肢】!$K$3:$O$74,4,)," ")&amp;IF(M17="","",","&amp;IFERROR(VLOOKUP($M17,【選択肢】!$K$3:$O$74,4,)," "))))))))</f>
        <v>共通</v>
      </c>
      <c r="P17" s="804" t="str">
        <f>IF(H17="","",(IFERROR(VLOOKUP($H17,【選択肢】!$K$3:$O$74,5,)," ")&amp;IF(I17="","",","&amp;IFERROR(VLOOKUP($I17,【選択肢】!$K$3:$O$74,5,)," ")&amp;IF(J17="","",","&amp;IFERROR(VLOOKUP($J17,【選択肢】!$K$3:$O$74,5,)," ")&amp;IF(K17="","",","&amp;IFERROR(VLOOKUP($K17,【選択肢】!$K$3:$O$74,5,)," ")&amp;IF(L17="","",","&amp;IFERROR(VLOOKUP($L17,【選択肢】!$K$3:$O$74,5,)," ")&amp;IF(M17="","",","&amp;IFERROR(VLOOKUP($M17,【選択肢】!$K$3:$O$74,5,)," "))))))))</f>
        <v>16 異常気象時の対応</v>
      </c>
      <c r="Q17" s="846" t="s">
        <v>1295</v>
      </c>
      <c r="R17" s="720"/>
      <c r="S17" s="721"/>
      <c r="T17" s="721"/>
      <c r="U17" s="721"/>
      <c r="V17" s="721"/>
      <c r="W17" s="721"/>
      <c r="X17" s="721"/>
    </row>
    <row r="18" spans="2:24" ht="30" x14ac:dyDescent="0.15">
      <c r="B18" s="835">
        <v>43723</v>
      </c>
      <c r="C18" s="836">
        <v>0.41666666666666669</v>
      </c>
      <c r="D18" s="837">
        <v>3</v>
      </c>
      <c r="E18" s="838">
        <v>8</v>
      </c>
      <c r="F18" s="838">
        <v>10</v>
      </c>
      <c r="G18" s="803">
        <f>SUM(E18+F18)</f>
        <v>18</v>
      </c>
      <c r="H18" s="843">
        <v>43</v>
      </c>
      <c r="I18" s="843"/>
      <c r="J18" s="843"/>
      <c r="K18" s="843"/>
      <c r="L18" s="843"/>
      <c r="M18" s="843"/>
      <c r="N18" s="804" t="str">
        <f>IF(H18="","",(IFERROR(VLOOKUP($H18,【選択肢】!$K$3:$O$74,2,)," ")&amp;IF(I18="","",","&amp;IFERROR(VLOOKUP($I18,【選択肢】!$K$3:$O$74,2,)," ")&amp;IF(J18="","",","&amp;IFERROR(VLOOKUP($J18,【選択肢】!$K$3:$O$74,2,)," ")&amp;IF(K18="","",","&amp;IFERROR(VLOOKUP($K18,【選択肢】!$K$3:$O$74,2,)," ")&amp;IF(L18="","",","&amp;IFERROR(VLOOKUP($L18,【選択肢】!$K$3:$O$74,2,)," ")&amp;IF(M18="","",","&amp;IFERROR(VLOOKUP($M18,【選択肢】!$K$3:$O$74,2,)," "))))))))</f>
        <v>共同</v>
      </c>
      <c r="O18" s="804" t="str">
        <f>IF(H18="","",(IFERROR(VLOOKUP($H18,【選択肢】!$K$3:$O$74,4,)," ")&amp;IF(I18="","",","&amp;IFERROR(VLOOKUP($I18,【選択肢】!$K$3:$O$74,4,)," ")&amp;IF(J18="","",","&amp;IFERROR(VLOOKUP($J18,【選択肢】!$K$3:$O$74,4,)," ")&amp;IF(K18="","",","&amp;IFERROR(VLOOKUP($K18,【選択肢】!$K$3:$O$74,4,)," ")&amp;IF(L18="","",","&amp;IFERROR(VLOOKUP($L18,【選択肢】!$K$3:$O$74,4,)," ")&amp;IF(M18="","",","&amp;IFERROR(VLOOKUP($M18,【選択肢】!$K$3:$O$74,4,)," "))))))))</f>
        <v>水質保全</v>
      </c>
      <c r="P18" s="804" t="str">
        <f>IF(H18="","",(IFERROR(VLOOKUP($H18,【選択肢】!$K$3:$O$74,5,)," ")&amp;IF(I18="","",","&amp;IFERROR(VLOOKUP($I18,【選択肢】!$K$3:$O$74,5,)," ")&amp;IF(J18="","",","&amp;IFERROR(VLOOKUP($J18,【選択肢】!$K$3:$O$74,5,)," ")&amp;IF(K18="","",","&amp;IFERROR(VLOOKUP($K18,【選択肢】!$K$3:$O$74,5,)," ")&amp;IF(L18="","",","&amp;IFERROR(VLOOKUP($L18,【選択肢】!$K$3:$O$74,5,)," ")&amp;IF(M18="","",","&amp;IFERROR(VLOOKUP($M18,【選択肢】!$K$3:$O$74,5,)," "))))))))</f>
        <v>43 畑からの土砂流出対策（水質保全）</v>
      </c>
      <c r="Q18" s="846" t="s">
        <v>1296</v>
      </c>
      <c r="R18" s="720"/>
      <c r="S18" s="721"/>
      <c r="T18" s="721"/>
      <c r="U18" s="721"/>
      <c r="V18" s="721"/>
      <c r="W18" s="721"/>
      <c r="X18" s="721"/>
    </row>
    <row r="19" spans="2:24" ht="98.25" customHeight="1" x14ac:dyDescent="0.15">
      <c r="B19" s="835">
        <v>43748</v>
      </c>
      <c r="C19" s="836">
        <v>0.54166666666666663</v>
      </c>
      <c r="D19" s="837">
        <v>4</v>
      </c>
      <c r="E19" s="838">
        <v>30</v>
      </c>
      <c r="F19" s="838">
        <v>55</v>
      </c>
      <c r="G19" s="803">
        <f>SUM(E19+F19)</f>
        <v>85</v>
      </c>
      <c r="H19" s="843">
        <v>46</v>
      </c>
      <c r="I19" s="843">
        <v>47</v>
      </c>
      <c r="J19" s="843">
        <v>51</v>
      </c>
      <c r="K19" s="843">
        <v>60</v>
      </c>
      <c r="L19" s="843"/>
      <c r="M19" s="843"/>
      <c r="N19" s="804" t="str">
        <f>IF(H19="","",(IFERROR(VLOOKUP($H19,【選択肢】!$K$3:$O$74,2,)," ")&amp;IF(I19="","",","&amp;IFERROR(VLOOKUP($I19,【選択肢】!$K$3:$O$74,2,)," ")&amp;IF(J19="","",","&amp;IFERROR(VLOOKUP($J19,【選択肢】!$K$3:$O$74,2,)," ")&amp;IF(K19="","",","&amp;IFERROR(VLOOKUP($K19,【選択肢】!$K$3:$O$74,2,)," ")&amp;IF(L19="","",","&amp;IFERROR(VLOOKUP($L19,【選択肢】!$K$3:$O$74,2,)," ")&amp;IF(M19="","",","&amp;IFERROR(VLOOKUP($M19,【選択肢】!$K$3:$O$74,2,)," "))))))))</f>
        <v>共同,共同,共同,共同</v>
      </c>
      <c r="O19" s="804" t="str">
        <f>IF(H19="","",(IFERROR(VLOOKUP($H19,【選択肢】!$K$3:$O$74,4,)," ")&amp;IF(I19="","",","&amp;IFERROR(VLOOKUP($I19,【選択肢】!$K$3:$O$74,4,)," ")&amp;IF(J19="","",","&amp;IFERROR(VLOOKUP($J19,【選択肢】!$K$3:$O$74,4,)," ")&amp;IF(K19="","",","&amp;IFERROR(VLOOKUP($K19,【選択肢】!$K$3:$O$74,4,)," ")&amp;IF(L19="","",","&amp;IFERROR(VLOOKUP($L19,【選択肢】!$K$3:$O$74,4,)," ")&amp;IF(M19="","",","&amp;IFERROR(VLOOKUP($M19,【選択肢】!$K$3:$O$74,4,)," "))))))))</f>
        <v>景観形成・生活環境保全,景観形成・生活環境保全,啓発・普及,増進活動</v>
      </c>
      <c r="P19" s="804" t="str">
        <f>IF(H19="","",(IFERROR(VLOOKUP($H19,【選択肢】!$K$3:$O$74,5,)," ")&amp;IF(I19="","",","&amp;IFERROR(VLOOKUP($I19,【選択肢】!$K$3:$O$74,5,)," ")&amp;IF(J19="","",","&amp;IFERROR(VLOOKUP($J19,【選択肢】!$K$3:$O$74,5,)," ")&amp;IF(K19="","",","&amp;IFERROR(VLOOKUP($K19,【選択肢】!$K$3:$O$74,5,)," ")&amp;IF(L19="","",","&amp;IFERROR(VLOOKUP($L19,【選択肢】!$K$3:$O$74,5,)," ")&amp;IF(M19="","",","&amp;IFERROR(VLOOKUP($M19,【選択肢】!$K$3:$O$74,5,)," "))))))))</f>
        <v>46 施設等の定期的な巡回点検・清掃（景観形成・生活環境保全）,47 その他（景観形成・生活環境保全）,51 啓発・普及活動,60 広報活動</v>
      </c>
      <c r="Q19" s="846" t="s">
        <v>677</v>
      </c>
      <c r="R19" s="720"/>
      <c r="S19" s="721"/>
      <c r="T19" s="721"/>
      <c r="U19" s="721"/>
      <c r="V19" s="721"/>
      <c r="W19" s="721"/>
      <c r="X19" s="721"/>
    </row>
    <row r="20" spans="2:24" ht="49.5" customHeight="1" x14ac:dyDescent="0.15">
      <c r="B20" s="835">
        <v>43772</v>
      </c>
      <c r="C20" s="836">
        <v>0.5</v>
      </c>
      <c r="D20" s="837">
        <v>2</v>
      </c>
      <c r="E20" s="838">
        <v>4</v>
      </c>
      <c r="F20" s="838">
        <v>2</v>
      </c>
      <c r="G20" s="803">
        <f>SUM(E20+F20)</f>
        <v>6</v>
      </c>
      <c r="H20" s="843">
        <v>10</v>
      </c>
      <c r="I20" s="843">
        <v>55</v>
      </c>
      <c r="J20" s="843">
        <v>63</v>
      </c>
      <c r="K20" s="843"/>
      <c r="L20" s="843"/>
      <c r="M20" s="843"/>
      <c r="N20" s="804" t="str">
        <f>IF(H20="","",(IFERROR(VLOOKUP($H20,【選択肢】!$K$3:$O$74,2,)," ")&amp;IF(I20="","",","&amp;IFERROR(VLOOKUP($I20,【選択肢】!$K$3:$O$74,2,)," ")&amp;IF(J20="","",","&amp;IFERROR(VLOOKUP($J20,【選択肢】!$K$3:$O$74,2,)," ")&amp;IF(K20="","",","&amp;IFERROR(VLOOKUP($K20,【選択肢】!$K$3:$O$74,2,)," ")&amp;IF(L20="","",","&amp;IFERROR(VLOOKUP($L20,【選択肢】!$K$3:$O$74,2,)," ")&amp;IF(M20="","",","&amp;IFERROR(VLOOKUP($M20,【選択肢】!$K$3:$O$74,2,)," "))))))))</f>
        <v>農地維持,共同,長寿命化</v>
      </c>
      <c r="O20" s="804" t="str">
        <f>IF(H20="","",(IFERROR(VLOOKUP($H20,【選択肢】!$K$3:$O$74,4,)," ")&amp;IF(I20="","",","&amp;IFERROR(VLOOKUP($I20,【選択肢】!$K$3:$O$74,4,)," ")&amp;IF(J20="","",","&amp;IFERROR(VLOOKUP($J20,【選択肢】!$K$3:$O$74,4,)," ")&amp;IF(K20="","",","&amp;IFERROR(VLOOKUP($K20,【選択肢】!$K$3:$O$74,4,)," ")&amp;IF(L20="","",","&amp;IFERROR(VLOOKUP($L20,【選択肢】!$K$3:$O$74,4,)," ")&amp;IF(M20="","",","&amp;IFERROR(VLOOKUP($M20,【選択肢】!$K$3:$O$74,4,)," "))))))))</f>
        <v>農道,増進活動,農道</v>
      </c>
      <c r="P20" s="804" t="str">
        <f>IF(H20="","",(IFERROR(VLOOKUP($H20,【選択肢】!$K$3:$O$74,5,)," ")&amp;IF(I20="","",","&amp;IFERROR(VLOOKUP($I20,【選択肢】!$K$3:$O$74,5,)," ")&amp;IF(J20="","",","&amp;IFERROR(VLOOKUP($J20,【選択肢】!$K$3:$O$74,5,)," ")&amp;IF(K20="","",","&amp;IFERROR(VLOOKUP($K20,【選択肢】!$K$3:$O$74,5,)," ")&amp;IF(L20="","",","&amp;IFERROR(VLOOKUP($L20,【選択肢】!$K$3:$O$74,5,)," ")&amp;IF(M20="","",","&amp;IFERROR(VLOOKUP($M20,【選択肢】!$K$3:$O$74,5,)," "))))))))</f>
        <v>10 農道の草刈り,55 防災・減災力の強化,63 農道の補修</v>
      </c>
      <c r="Q20" s="846" t="s">
        <v>1339</v>
      </c>
      <c r="R20" s="720"/>
      <c r="S20" s="721"/>
      <c r="T20" s="721"/>
      <c r="U20" s="721"/>
      <c r="V20" s="721"/>
      <c r="W20" s="721"/>
      <c r="X20" s="721"/>
    </row>
    <row r="21" spans="2:24" ht="45" x14ac:dyDescent="0.15">
      <c r="B21" s="835">
        <v>43774</v>
      </c>
      <c r="C21" s="836">
        <v>0.375</v>
      </c>
      <c r="D21" s="837">
        <v>5</v>
      </c>
      <c r="E21" s="838">
        <v>5</v>
      </c>
      <c r="F21" s="838">
        <v>2</v>
      </c>
      <c r="G21" s="803">
        <f>SUM(E21+F21)</f>
        <v>7</v>
      </c>
      <c r="H21" s="843">
        <v>13</v>
      </c>
      <c r="I21" s="843">
        <v>14</v>
      </c>
      <c r="J21" s="843">
        <v>66</v>
      </c>
      <c r="K21" s="843"/>
      <c r="L21" s="843"/>
      <c r="M21" s="843"/>
      <c r="N21" s="804" t="str">
        <f>IF(H21="","",(IFERROR(VLOOKUP($H21,【選択肢】!$K$3:$O$74,2,)," ")&amp;IF(I21="","",","&amp;IFERROR(VLOOKUP($I21,【選択肢】!$K$3:$O$74,2,)," ")&amp;IF(J21="","",","&amp;IFERROR(VLOOKUP($J21,【選択肢】!$K$3:$O$74,2,)," ")&amp;IF(K21="","",","&amp;IFERROR(VLOOKUP($K21,【選択肢】!$K$3:$O$74,2,)," ")&amp;IF(L21="","",","&amp;IFERROR(VLOOKUP($L21,【選択肢】!$K$3:$O$74,2,)," ")&amp;IF(M21="","",","&amp;IFERROR(VLOOKUP($M21,【選択肢】!$K$3:$O$74,2,)," "))))))))</f>
        <v>農地維持,農地維持,長寿命化</v>
      </c>
      <c r="O21" s="804" t="str">
        <f>IF(H21="","",(IFERROR(VLOOKUP($H21,【選択肢】!$K$3:$O$74,4,)," ")&amp;IF(I21="","",","&amp;IFERROR(VLOOKUP($I21,【選択肢】!$K$3:$O$74,4,)," ")&amp;IF(J21="","",","&amp;IFERROR(VLOOKUP($J21,【選択肢】!$K$3:$O$74,4,)," ")&amp;IF(K21="","",","&amp;IFERROR(VLOOKUP($K21,【選択肢】!$K$3:$O$74,4,)," ")&amp;IF(L21="","",","&amp;IFERROR(VLOOKUP($L21,【選択肢】!$K$3:$O$74,4,)," ")&amp;IF(M21="","",","&amp;IFERROR(VLOOKUP($M21,【選択肢】!$K$3:$O$74,4,)," "))))))))</f>
        <v>ため池,ため池,ため池</v>
      </c>
      <c r="P21" s="804" t="str">
        <f>IF(H21="","",(IFERROR(VLOOKUP($H21,【選択肢】!$K$3:$O$74,5,)," ")&amp;IF(I21="","",","&amp;IFERROR(VLOOKUP($I21,【選択肢】!$K$3:$O$74,5,)," ")&amp;IF(J21="","",","&amp;IFERROR(VLOOKUP($J21,【選択肢】!$K$3:$O$74,5,)," ")&amp;IF(K21="","",","&amp;IFERROR(VLOOKUP($K21,【選択肢】!$K$3:$O$74,5,)," ")&amp;IF(L21="","",","&amp;IFERROR(VLOOKUP($L21,【選択肢】!$K$3:$O$74,5,)," ")&amp;IF(M21="","",","&amp;IFERROR(VLOOKUP($M21,【選択肢】!$K$3:$O$74,5,)," "))))))))</f>
        <v>13 ため池の草刈り,14 ため池の泥上げ,66 ため池（附帯施設）の更新等</v>
      </c>
      <c r="Q21" s="846" t="s">
        <v>685</v>
      </c>
      <c r="R21" s="720"/>
      <c r="S21" s="721"/>
      <c r="T21" s="721"/>
      <c r="U21" s="721"/>
      <c r="V21" s="721"/>
      <c r="W21" s="721"/>
      <c r="X21" s="721"/>
    </row>
    <row r="22" spans="2:24" ht="77.25" customHeight="1" x14ac:dyDescent="0.15">
      <c r="B22" s="835">
        <v>43779</v>
      </c>
      <c r="C22" s="836">
        <v>0.5</v>
      </c>
      <c r="D22" s="837">
        <v>2</v>
      </c>
      <c r="E22" s="838">
        <v>4</v>
      </c>
      <c r="F22" s="838">
        <v>15</v>
      </c>
      <c r="G22" s="803">
        <f t="shared" si="0"/>
        <v>19</v>
      </c>
      <c r="H22" s="843">
        <v>4</v>
      </c>
      <c r="I22" s="843">
        <v>11</v>
      </c>
      <c r="J22" s="843">
        <v>30</v>
      </c>
      <c r="K22" s="843">
        <v>52</v>
      </c>
      <c r="L22" s="843"/>
      <c r="M22" s="843"/>
      <c r="N22" s="804" t="str">
        <f>IF(H22="","",(IFERROR(VLOOKUP($H22,【選択肢】!$K$3:$O$74,2,)," ")&amp;IF(I22="","",","&amp;IFERROR(VLOOKUP($I22,【選択肢】!$K$3:$O$74,2,)," ")&amp;IF(J22="","",","&amp;IFERROR(VLOOKUP($J22,【選択肢】!$K$3:$O$74,2,)," ")&amp;IF(K22="","",","&amp;IFERROR(VLOOKUP($K22,【選択肢】!$K$3:$O$74,2,)," ")&amp;IF(L22="","",","&amp;IFERROR(VLOOKUP($L22,【選択肢】!$K$3:$O$74,2,)," ")&amp;IF(M22="","",","&amp;IFERROR(VLOOKUP($M22,【選択肢】!$K$3:$O$74,2,)," "))))))))</f>
        <v>農地維持,農地維持,共同,共同</v>
      </c>
      <c r="O22" s="804" t="str">
        <f>IF(H22="","",(IFERROR(VLOOKUP($H22,【選択肢】!$K$3:$O$74,4,)," ")&amp;IF(I22="","",","&amp;IFERROR(VLOOKUP($I22,【選択肢】!$K$3:$O$74,4,)," ")&amp;IF(J22="","",","&amp;IFERROR(VLOOKUP($J22,【選択肢】!$K$3:$O$74,4,)," ")&amp;IF(K22="","",","&amp;IFERROR(VLOOKUP($K22,【選択肢】!$K$3:$O$74,4,)," ")&amp;IF(L22="","",","&amp;IFERROR(VLOOKUP($L22,【選択肢】!$K$3:$O$74,4,)," ")&amp;IF(M22="","",","&amp;IFERROR(VLOOKUP($M22,【選択肢】!$K$3:$O$74,4,)," "))))))))</f>
        <v>農用地,農道,農用地,増進活動</v>
      </c>
      <c r="P22" s="804" t="str">
        <f>IF(H22="","",(IFERROR(VLOOKUP($H22,【選択肢】!$K$3:$O$74,5,)," ")&amp;IF(I22="","",","&amp;IFERROR(VLOOKUP($I22,【選択肢】!$K$3:$O$74,5,)," ")&amp;IF(J22="","",","&amp;IFERROR(VLOOKUP($J22,【選択肢】!$K$3:$O$74,5,)," ")&amp;IF(K22="","",","&amp;IFERROR(VLOOKUP($K22,【選択肢】!$K$3:$O$74,5,)," ")&amp;IF(L22="","",","&amp;IFERROR(VLOOKUP($L22,【選択肢】!$K$3:$O$74,5,)," ")&amp;IF(M22="","",","&amp;IFERROR(VLOOKUP($M22,【選択肢】!$K$3:$O$74,5,)," "))))))))</f>
        <v>4 遊休農地発生防止のための保全管理,11 農道側溝の泥上げ,30 農用地の軽微な補修等,52 遊休農地の有効活用</v>
      </c>
      <c r="Q22" s="846" t="s">
        <v>1299</v>
      </c>
      <c r="R22" s="720"/>
      <c r="S22" s="721"/>
      <c r="T22" s="721"/>
      <c r="U22" s="721"/>
      <c r="V22" s="721"/>
      <c r="W22" s="721"/>
      <c r="X22" s="721"/>
    </row>
    <row r="23" spans="2:24" ht="45" x14ac:dyDescent="0.15">
      <c r="B23" s="835">
        <v>43786</v>
      </c>
      <c r="C23" s="836">
        <v>0.5</v>
      </c>
      <c r="D23" s="837">
        <v>2</v>
      </c>
      <c r="E23" s="838">
        <v>4</v>
      </c>
      <c r="F23" s="838">
        <v>10</v>
      </c>
      <c r="G23" s="803">
        <f t="shared" si="0"/>
        <v>14</v>
      </c>
      <c r="H23" s="843">
        <v>32</v>
      </c>
      <c r="I23" s="843">
        <v>39</v>
      </c>
      <c r="J23" s="843"/>
      <c r="K23" s="843"/>
      <c r="L23" s="843"/>
      <c r="M23" s="843"/>
      <c r="N23" s="804" t="str">
        <f>IF(H23="","",(IFERROR(VLOOKUP($H23,【選択肢】!$K$3:$O$74,2,)," ")&amp;IF(I23="","",","&amp;IFERROR(VLOOKUP($I23,【選択肢】!$K$3:$O$74,2,)," ")&amp;IF(J23="","",","&amp;IFERROR(VLOOKUP($J23,【選択肢】!$K$3:$O$74,2,)," ")&amp;IF(K23="","",","&amp;IFERROR(VLOOKUP($K23,【選択肢】!$K$3:$O$74,2,)," ")&amp;IF(L23="","",","&amp;IFERROR(VLOOKUP($L23,【選択肢】!$K$3:$O$74,2,)," ")&amp;IF(M23="","",","&amp;IFERROR(VLOOKUP($M23,【選択肢】!$K$3:$O$74,2,)," "))))))))</f>
        <v>共同,共同</v>
      </c>
      <c r="O23" s="804" t="str">
        <f>IF(H23="","",(IFERROR(VLOOKUP($H23,【選択肢】!$K$3:$O$74,4,)," ")&amp;IF(I23="","",","&amp;IFERROR(VLOOKUP($I23,【選択肢】!$K$3:$O$74,4,)," ")&amp;IF(J23="","",","&amp;IFERROR(VLOOKUP($J23,【選択肢】!$K$3:$O$74,4,)," ")&amp;IF(K23="","",","&amp;IFERROR(VLOOKUP($K23,【選択肢】!$K$3:$O$74,4,)," ")&amp;IF(L23="","",","&amp;IFERROR(VLOOKUP($L23,【選択肢】!$K$3:$O$74,4,)," ")&amp;IF(M23="","",","&amp;IFERROR(VLOOKUP($M23,【選択肢】!$K$3:$O$74,4,)," "))))))))</f>
        <v>農道,生態系保全</v>
      </c>
      <c r="P23" s="804" t="str">
        <f>IF(H23="","",(IFERROR(VLOOKUP($H23,【選択肢】!$K$3:$O$74,5,)," ")&amp;IF(I23="","",","&amp;IFERROR(VLOOKUP($I23,【選択肢】!$K$3:$O$74,5,)," ")&amp;IF(J23="","",","&amp;IFERROR(VLOOKUP($J23,【選択肢】!$K$3:$O$74,5,)," ")&amp;IF(K23="","",","&amp;IFERROR(VLOOKUP($K23,【選択肢】!$K$3:$O$74,5,)," ")&amp;IF(L23="","",","&amp;IFERROR(VLOOKUP($L23,【選択肢】!$K$3:$O$74,5,)," ")&amp;IF(M23="","",","&amp;IFERROR(VLOOKUP($M23,【選択肢】!$K$3:$O$74,5,)," "))))))))</f>
        <v>32 農道の軽微な補修等,39 生物の生息状況の把握（生態系保全）</v>
      </c>
      <c r="Q23" s="846" t="s">
        <v>1300</v>
      </c>
      <c r="R23" s="720"/>
      <c r="S23" s="721"/>
      <c r="T23" s="721"/>
      <c r="U23" s="721"/>
      <c r="V23" s="721"/>
      <c r="W23" s="721"/>
      <c r="X23" s="721"/>
    </row>
    <row r="24" spans="2:24" ht="49.5" customHeight="1" x14ac:dyDescent="0.15">
      <c r="B24" s="835">
        <v>43789</v>
      </c>
      <c r="C24" s="836">
        <v>0.5</v>
      </c>
      <c r="D24" s="837">
        <v>2</v>
      </c>
      <c r="E24" s="838">
        <v>3</v>
      </c>
      <c r="F24" s="838">
        <v>10</v>
      </c>
      <c r="G24" s="803">
        <f t="shared" si="0"/>
        <v>13</v>
      </c>
      <c r="H24" s="843">
        <v>56</v>
      </c>
      <c r="I24" s="843">
        <v>57</v>
      </c>
      <c r="J24" s="843"/>
      <c r="K24" s="843"/>
      <c r="L24" s="843"/>
      <c r="M24" s="843"/>
      <c r="N24" s="804"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804" t="str">
        <f>IF(H24="","",(IFERROR(VLOOKUP($H24,【選択肢】!$K$3:$O$74,4,)," ")&amp;IF(I24="","",","&amp;IFERROR(VLOOKUP($I24,【選択肢】!$K$3:$O$74,4,)," ")&amp;IF(J24="","",","&amp;IFERROR(VLOOKUP($J24,【選択肢】!$K$3:$O$74,4,)," ")&amp;IF(K24="","",","&amp;IFERROR(VLOOKUP($K24,【選択肢】!$K$3:$O$74,4,)," ")&amp;IF(L24="","",","&amp;IFERROR(VLOOKUP($L24,【選択肢】!$K$3:$O$74,4,)," ")&amp;IF(M24="","",","&amp;IFERROR(VLOOKUP($M24,【選択肢】!$K$3:$O$74,4,)," "))))))))</f>
        <v>増進活動,増進活動</v>
      </c>
      <c r="P24" s="804" t="str">
        <f>IF(H24="","",(IFERROR(VLOOKUP($H24,【選択肢】!$K$3:$O$74,5,)," ")&amp;IF(I24="","",","&amp;IFERROR(VLOOKUP($I24,【選択肢】!$K$3:$O$74,5,)," ")&amp;IF(J24="","",","&amp;IFERROR(VLOOKUP($J24,【選択肢】!$K$3:$O$74,5,)," ")&amp;IF(K24="","",","&amp;IFERROR(VLOOKUP($K24,【選択肢】!$K$3:$O$74,5,)," ")&amp;IF(L24="","",","&amp;IFERROR(VLOOKUP($L24,【選択肢】!$K$3:$O$74,5,)," ")&amp;IF(M24="","",","&amp;IFERROR(VLOOKUP($M24,【選択肢】!$K$3:$O$74,5,)," "))))))))</f>
        <v>56 農村環境保全活動の幅広い展開,57 医療・福祉との連携</v>
      </c>
      <c r="Q24" s="846" t="s">
        <v>1337</v>
      </c>
      <c r="R24" s="720"/>
      <c r="S24" s="721"/>
      <c r="T24" s="721"/>
      <c r="U24" s="721"/>
      <c r="V24" s="721"/>
      <c r="W24" s="721"/>
      <c r="X24" s="721"/>
    </row>
    <row r="25" spans="2:24" x14ac:dyDescent="0.15">
      <c r="B25" s="835">
        <v>43799</v>
      </c>
      <c r="C25" s="836">
        <v>0.54166666666666663</v>
      </c>
      <c r="D25" s="837">
        <v>2</v>
      </c>
      <c r="E25" s="838">
        <v>4</v>
      </c>
      <c r="F25" s="838">
        <v>2</v>
      </c>
      <c r="G25" s="803">
        <f>SUM(E25+F25)</f>
        <v>6</v>
      </c>
      <c r="H25" s="843">
        <v>61</v>
      </c>
      <c r="I25" s="843"/>
      <c r="J25" s="843"/>
      <c r="K25" s="843"/>
      <c r="L25" s="843"/>
      <c r="M25" s="843"/>
      <c r="N25" s="804" t="str">
        <f>IF(H25="","",(IFERROR(VLOOKUP($H25,【選択肢】!$K$3:$O$74,2,)," ")&amp;IF(I25="","",","&amp;IFERROR(VLOOKUP($I25,【選択肢】!$K$3:$O$74,2,)," ")&amp;IF(J25="","",","&amp;IFERROR(VLOOKUP($J25,【選択肢】!$K$3:$O$74,2,)," ")&amp;IF(K25="","",","&amp;IFERROR(VLOOKUP($K25,【選択肢】!$K$3:$O$74,2,)," ")&amp;IF(L25="","",","&amp;IFERROR(VLOOKUP($L25,【選択肢】!$K$3:$O$74,2,)," ")&amp;IF(M25="","",","&amp;IFERROR(VLOOKUP($M25,【選択肢】!$K$3:$O$74,2,)," "))))))))</f>
        <v>長寿命化</v>
      </c>
      <c r="O25" s="804" t="str">
        <f>IF(H25="","",(IFERROR(VLOOKUP($H25,【選択肢】!$K$3:$O$74,4,)," ")&amp;IF(I25="","",","&amp;IFERROR(VLOOKUP($I25,【選択肢】!$K$3:$O$74,4,)," ")&amp;IF(J25="","",","&amp;IFERROR(VLOOKUP($J25,【選択肢】!$K$3:$O$74,4,)," ")&amp;IF(K25="","",","&amp;IFERROR(VLOOKUP($K25,【選択肢】!$K$3:$O$74,4,)," ")&amp;IF(L25="","",","&amp;IFERROR(VLOOKUP($L25,【選択肢】!$K$3:$O$74,4,)," ")&amp;IF(M25="","",","&amp;IFERROR(VLOOKUP($M25,【選択肢】!$K$3:$O$74,4,)," "))))))))</f>
        <v>水路</v>
      </c>
      <c r="P25" s="804" t="str">
        <f>IF(H25="","",(IFERROR(VLOOKUP($H25,【選択肢】!$K$3:$O$74,5,)," ")&amp;IF(I25="","",","&amp;IFERROR(VLOOKUP($I25,【選択肢】!$K$3:$O$74,5,)," ")&amp;IF(J25="","",","&amp;IFERROR(VLOOKUP($J25,【選択肢】!$K$3:$O$74,5,)," ")&amp;IF(K25="","",","&amp;IFERROR(VLOOKUP($K25,【選択肢】!$K$3:$O$74,5,)," ")&amp;IF(L25="","",","&amp;IFERROR(VLOOKUP($L25,【選択肢】!$K$3:$O$74,5,)," ")&amp;IF(M25="","",","&amp;IFERROR(VLOOKUP($M25,【選択肢】!$K$3:$O$74,5,)," "))))))))</f>
        <v>61 水路の補修</v>
      </c>
      <c r="Q25" s="846" t="s">
        <v>1297</v>
      </c>
      <c r="R25" s="720"/>
      <c r="S25" s="721"/>
      <c r="T25" s="721"/>
      <c r="U25" s="721"/>
      <c r="V25" s="721"/>
      <c r="W25" s="721"/>
      <c r="X25" s="721"/>
    </row>
    <row r="26" spans="2:24" ht="8.4499999999999993" customHeight="1" x14ac:dyDescent="0.15">
      <c r="B26" s="841"/>
      <c r="C26" s="839"/>
      <c r="D26" s="837"/>
      <c r="E26" s="838"/>
      <c r="F26" s="840"/>
      <c r="G26" s="803">
        <f>SUM(E26+F26)</f>
        <v>0</v>
      </c>
      <c r="H26" s="844"/>
      <c r="I26" s="844"/>
      <c r="J26" s="844"/>
      <c r="K26" s="844"/>
      <c r="L26" s="844"/>
      <c r="M26" s="844"/>
      <c r="N26" s="804" t="str">
        <f>IF(H26="","",(IFERROR(VLOOKUP($H26,【選択肢】!$K$3:$O$74,2,)," ")&amp;IF(I26="","",","&amp;IFERROR(VLOOKUP($I26,【選択肢】!$K$3:$O$74,2,)," ")&amp;IF(J26="","",","&amp;IFERROR(VLOOKUP($J26,【選択肢】!$K$3:$O$74,2,)," ")&amp;IF(K26="","",","&amp;IFERROR(VLOOKUP($K26,【選択肢】!$K$3:$O$74,2,)," ")&amp;IF(L26="","",","&amp;IFERROR(VLOOKUP($L26,【選択肢】!$K$3:$O$74,2,)," ")&amp;IF(M26="","",","&amp;IFERROR(VLOOKUP($M26,【選択肢】!$K$3:$O$74,2,)," "))))))))</f>
        <v/>
      </c>
      <c r="O26" s="804" t="str">
        <f>IF(H26="","",(IFERROR(VLOOKUP($H26,【選択肢】!$K$3:$O$74,4,)," ")&amp;IF(I26="","",","&amp;IFERROR(VLOOKUP($I26,【選択肢】!$K$3:$O$74,4,)," ")&amp;IF(J26="","",","&amp;IFERROR(VLOOKUP($J26,【選択肢】!$K$3:$O$74,4,)," ")&amp;IF(K26="","",","&amp;IFERROR(VLOOKUP($K26,【選択肢】!$K$3:$O$74,4,)," ")&amp;IF(L26="","",","&amp;IFERROR(VLOOKUP($L26,【選択肢】!$K$3:$O$74,4,)," ")&amp;IF(M26="","",","&amp;IFERROR(VLOOKUP($M26,【選択肢】!$K$3:$O$74,4,)," "))))))))</f>
        <v/>
      </c>
      <c r="P26" s="804" t="str">
        <f>IF(H26="","",(IFERROR(VLOOKUP($H26,【選択肢】!$K$3:$O$74,5,)," ")&amp;IF(I26="","",","&amp;IFERROR(VLOOKUP($I26,【選択肢】!$K$3:$O$74,5,)," ")&amp;IF(J26="","",","&amp;IFERROR(VLOOKUP($J26,【選択肢】!$K$3:$O$74,5,)," ")&amp;IF(K26="","",","&amp;IFERROR(VLOOKUP($K26,【選択肢】!$K$3:$O$74,5,)," ")&amp;IF(L26="","",","&amp;IFERROR(VLOOKUP($L26,【選択肢】!$K$3:$O$74,5,)," ")&amp;IF(M26="","",","&amp;IFERROR(VLOOKUP($M26,【選択肢】!$K$3:$O$74,5,)," "))))))))</f>
        <v/>
      </c>
      <c r="Q26" s="847"/>
      <c r="R26" s="720"/>
      <c r="S26" s="721"/>
      <c r="T26" s="721"/>
      <c r="U26" s="721"/>
      <c r="V26" s="721"/>
      <c r="W26" s="721"/>
      <c r="X26" s="721"/>
    </row>
    <row r="27" spans="2:24" ht="26.25" customHeight="1" x14ac:dyDescent="0.15">
      <c r="B27" s="722"/>
      <c r="C27" s="723"/>
      <c r="D27" s="724"/>
      <c r="E27" s="725"/>
      <c r="F27" s="726" t="s">
        <v>542</v>
      </c>
      <c r="G27" s="727"/>
      <c r="H27" s="728"/>
      <c r="I27" s="728"/>
      <c r="J27" s="728"/>
      <c r="K27" s="728"/>
      <c r="L27" s="728"/>
      <c r="M27" s="728"/>
      <c r="N27" s="729" t="str">
        <f>IF(H27="","",(IFERROR(VLOOKUP($H27,【選択肢】!$K$3:$O$71,2,)," ")&amp;IF(I27="","",","&amp;IFERROR(VLOOKUP($I27,【選択肢】!$K$3:$O$71,2,)," ")&amp;IF(J27="","",","&amp;IFERROR(VLOOKUP($J27,【選択肢】!$K$3:$O$71,2,)," ")&amp;IF(K27="","",","&amp;IFERROR(VLOOKUP($K27,【選択肢】!$K$3:$O$71,2,)," ")&amp;IF(L27="","",","&amp;IFERROR(VLOOKUP($L27,【選択肢】!$K$3:$O$71,2,)," ")&amp;IF(M27="","",","&amp;IFERROR(VLOOKUP($M27,【選択肢】!$K$3:$O$71,2,)," "))))))))</f>
        <v/>
      </c>
      <c r="O27" s="729" t="str">
        <f>IF(H27="","",(IFERROR(VLOOKUP($H27,【選択肢】!$K$3:$O$71,4,)," ")&amp;IF(I27="","",","&amp;IFERROR(VLOOKUP($I27,【選択肢】!$K$3:$O$71,4,)," ")&amp;IF(J27="","",","&amp;IFERROR(VLOOKUP($J27,【選択肢】!$K$3:$O$71,4,)," ")&amp;IF(K27="","",","&amp;IFERROR(VLOOKUP($K27,【選択肢】!$K$3:$O$71,4,)," ")&amp;IF(L27="","",","&amp;IFERROR(VLOOKUP($L27,【選択肢】!$K$3:$O$71,4,)," ")&amp;IF(M27="","",","&amp;IFERROR(VLOOKUP($M27,【選択肢】!$K$3:$O$71,4,)," "))))))))</f>
        <v/>
      </c>
      <c r="P27" s="729" t="str">
        <f>IF(H27="","",(IFERROR(VLOOKUP($H27,【選択肢】!$K$3:$O$71,5,)," ")&amp;IF(I27="","",","&amp;IFERROR(VLOOKUP($I27,【選択肢】!$K$3:$O$71,5,)," ")&amp;IF(J27="","",","&amp;IFERROR(VLOOKUP($J27,【選択肢】!$K$3:$O$71,5,)," ")&amp;IF(K27="","",","&amp;IFERROR(VLOOKUP($K27,【選択肢】!$K$3:$O$71,5,)," ")&amp;IF(L27="","",","&amp;IFERROR(VLOOKUP($L27,【選択肢】!$K$3:$O$71,5,)," ")&amp;IF(M27="","",","&amp;IFERROR(VLOOKUP($M27,【選択肢】!$K$3:$O$71,5,)," "))))))))</f>
        <v/>
      </c>
      <c r="Q27" s="730"/>
      <c r="R27" s="720"/>
      <c r="S27" s="721"/>
      <c r="T27" s="721"/>
      <c r="U27" s="721"/>
      <c r="V27" s="721"/>
      <c r="W27" s="721"/>
      <c r="X27" s="721"/>
    </row>
    <row r="28" spans="2:24" ht="9" customHeight="1" x14ac:dyDescent="0.15">
      <c r="B28" s="731"/>
      <c r="C28" s="732"/>
      <c r="D28" s="733"/>
      <c r="E28" s="734"/>
      <c r="F28" s="734"/>
      <c r="G28" s="735">
        <f>SUM(E28+F28)</f>
        <v>0</v>
      </c>
      <c r="H28" s="736"/>
      <c r="I28" s="736"/>
      <c r="J28" s="736"/>
      <c r="K28" s="736"/>
      <c r="L28" s="736"/>
      <c r="M28" s="736"/>
      <c r="N28" s="737"/>
      <c r="O28" s="738"/>
      <c r="P28" s="739"/>
      <c r="Q28" s="740"/>
      <c r="X28" s="741"/>
    </row>
    <row r="29" spans="2:24" ht="30" customHeight="1" x14ac:dyDescent="0.15">
      <c r="B29" s="731"/>
      <c r="C29" s="732"/>
      <c r="D29" s="733"/>
      <c r="E29" s="742" t="s">
        <v>129</v>
      </c>
      <c r="F29" s="743" t="s">
        <v>178</v>
      </c>
      <c r="G29" s="744" t="s">
        <v>37</v>
      </c>
      <c r="H29" s="736"/>
      <c r="I29" s="736"/>
      <c r="J29" s="736"/>
      <c r="K29" s="736"/>
      <c r="L29" s="736"/>
      <c r="M29" s="736"/>
      <c r="N29" s="737"/>
      <c r="O29" s="738"/>
      <c r="P29" s="739"/>
      <c r="Q29" s="740"/>
      <c r="X29" s="741"/>
    </row>
    <row r="30" spans="2:24" ht="30" customHeight="1" x14ac:dyDescent="0.15">
      <c r="B30" s="1568" t="s">
        <v>672</v>
      </c>
      <c r="C30" s="1568"/>
      <c r="D30" s="1568"/>
      <c r="E30" s="706">
        <f>MAX(E8:E27)</f>
        <v>50</v>
      </c>
      <c r="F30" s="706">
        <f>MAX(F8:F27)</f>
        <v>55</v>
      </c>
      <c r="G30" s="745">
        <f>SUM(E30+F30)</f>
        <v>105</v>
      </c>
      <c r="H30" s="736"/>
      <c r="I30" s="736"/>
      <c r="J30" s="736"/>
      <c r="K30" s="736"/>
      <c r="L30" s="736"/>
      <c r="M30" s="736"/>
      <c r="N30" s="737" t="str">
        <f>IFERROR(VLOOKUP($H30,【選択肢】!$K$3:$O$71,2,)," ")</f>
        <v xml:space="preserve"> </v>
      </c>
      <c r="O30" s="738"/>
      <c r="P30" s="739"/>
      <c r="Q30" s="740"/>
      <c r="X30" s="741"/>
    </row>
    <row r="31" spans="2:24" ht="33" customHeight="1" x14ac:dyDescent="0.15">
      <c r="B31" s="731"/>
      <c r="C31" s="732"/>
      <c r="D31" s="733"/>
      <c r="E31" s="734"/>
      <c r="F31" s="734"/>
      <c r="G31" s="735"/>
      <c r="H31" s="736"/>
      <c r="I31" s="736"/>
      <c r="J31" s="736"/>
      <c r="K31" s="736"/>
      <c r="L31" s="736"/>
      <c r="M31" s="736"/>
      <c r="N31" s="737"/>
      <c r="O31" s="738"/>
      <c r="P31" s="739"/>
      <c r="Q31" s="740"/>
      <c r="X31" s="741"/>
    </row>
    <row r="32" spans="2:24" ht="18" customHeight="1" x14ac:dyDescent="0.15">
      <c r="B32" s="1561"/>
      <c r="C32" s="1562"/>
      <c r="D32" s="1563"/>
      <c r="E32" s="746"/>
      <c r="F32" s="746"/>
      <c r="G32" s="746"/>
      <c r="H32" s="746"/>
      <c r="I32" s="746"/>
      <c r="J32" s="746"/>
      <c r="K32" s="746"/>
      <c r="L32" s="746"/>
      <c r="M32" s="746"/>
      <c r="N32" s="747"/>
      <c r="O32" s="740"/>
      <c r="P32" s="1564"/>
      <c r="Q32" s="1565"/>
      <c r="X32" s="741"/>
    </row>
    <row r="33" spans="2:17" ht="18" customHeight="1" x14ac:dyDescent="0.15">
      <c r="B33" s="1561"/>
      <c r="C33" s="1562"/>
      <c r="D33" s="1563"/>
      <c r="E33" s="746"/>
      <c r="F33" s="746"/>
      <c r="G33" s="746"/>
      <c r="H33" s="746"/>
      <c r="I33" s="746"/>
      <c r="J33" s="746"/>
      <c r="K33" s="746"/>
      <c r="L33" s="746"/>
      <c r="M33" s="746"/>
      <c r="N33" s="747"/>
      <c r="O33" s="748"/>
      <c r="P33" s="1564"/>
      <c r="Q33" s="1565"/>
    </row>
    <row r="34" spans="2:17" ht="18" customHeight="1" x14ac:dyDescent="0.15">
      <c r="B34" s="1561"/>
      <c r="C34" s="1562"/>
      <c r="D34" s="1563"/>
      <c r="E34" s="746"/>
      <c r="F34" s="746"/>
      <c r="G34" s="746"/>
      <c r="H34" s="746"/>
      <c r="I34" s="746"/>
      <c r="J34" s="746"/>
      <c r="K34" s="746"/>
      <c r="L34" s="746"/>
      <c r="M34" s="746"/>
      <c r="N34" s="747"/>
      <c r="O34" s="740"/>
      <c r="P34" s="1564"/>
      <c r="Q34" s="1565"/>
    </row>
    <row r="35" spans="2:17" ht="18" customHeight="1" x14ac:dyDescent="0.15">
      <c r="B35" s="1561"/>
      <c r="C35" s="1562"/>
      <c r="D35" s="1563"/>
      <c r="E35" s="746"/>
      <c r="F35" s="746"/>
      <c r="G35" s="746"/>
      <c r="H35" s="746"/>
      <c r="I35" s="746"/>
      <c r="J35" s="746"/>
      <c r="K35" s="746"/>
      <c r="L35" s="746"/>
      <c r="M35" s="746"/>
      <c r="N35" s="747"/>
      <c r="O35" s="740"/>
      <c r="P35" s="1564"/>
      <c r="Q35" s="1565"/>
    </row>
    <row r="36" spans="2:17" ht="18" customHeight="1" x14ac:dyDescent="0.15">
      <c r="B36" s="1561"/>
      <c r="C36" s="1562"/>
      <c r="D36" s="1563"/>
      <c r="E36" s="746"/>
      <c r="F36" s="746"/>
      <c r="G36" s="746"/>
      <c r="H36" s="746"/>
      <c r="I36" s="746"/>
      <c r="J36" s="746"/>
      <c r="K36" s="746"/>
      <c r="L36" s="746"/>
      <c r="M36" s="746"/>
      <c r="N36" s="747"/>
      <c r="O36" s="748"/>
      <c r="P36" s="1564"/>
      <c r="Q36" s="1565"/>
    </row>
    <row r="37" spans="2:17" ht="18" customHeight="1" x14ac:dyDescent="0.15">
      <c r="B37" s="1561"/>
      <c r="C37" s="1562"/>
      <c r="D37" s="1563"/>
      <c r="E37" s="746"/>
      <c r="F37" s="746"/>
      <c r="G37" s="746"/>
      <c r="H37" s="746"/>
      <c r="I37" s="746"/>
      <c r="J37" s="746"/>
      <c r="K37" s="746"/>
      <c r="L37" s="746"/>
      <c r="M37" s="746"/>
      <c r="N37" s="747"/>
      <c r="O37" s="740"/>
      <c r="P37" s="1564"/>
      <c r="Q37" s="1565"/>
    </row>
    <row r="38" spans="2:17" ht="18" customHeight="1" x14ac:dyDescent="0.15">
      <c r="B38" s="1561"/>
      <c r="C38" s="1562"/>
      <c r="D38" s="1563"/>
      <c r="E38" s="746"/>
      <c r="F38" s="746"/>
      <c r="G38" s="746"/>
      <c r="H38" s="746"/>
      <c r="I38" s="746"/>
      <c r="J38" s="746"/>
      <c r="K38" s="746"/>
      <c r="L38" s="746"/>
      <c r="M38" s="746"/>
      <c r="N38" s="747"/>
      <c r="O38" s="740"/>
      <c r="P38" s="1564"/>
      <c r="Q38" s="1565"/>
    </row>
    <row r="39" spans="2:17" ht="18" customHeight="1" x14ac:dyDescent="0.15">
      <c r="B39" s="1561"/>
      <c r="C39" s="1562"/>
      <c r="D39" s="1563"/>
      <c r="E39" s="746"/>
      <c r="F39" s="746"/>
      <c r="G39" s="746"/>
      <c r="H39" s="746"/>
      <c r="I39" s="746"/>
      <c r="J39" s="746"/>
      <c r="K39" s="746"/>
      <c r="L39" s="746"/>
      <c r="M39" s="746"/>
      <c r="N39" s="746"/>
      <c r="O39" s="748"/>
      <c r="P39" s="1564"/>
      <c r="Q39" s="1565"/>
    </row>
    <row r="40" spans="2:17" ht="18" customHeight="1" x14ac:dyDescent="0.15">
      <c r="B40" s="1561"/>
      <c r="C40" s="1562"/>
      <c r="D40" s="1563"/>
      <c r="E40" s="746"/>
      <c r="F40" s="746"/>
      <c r="G40" s="746"/>
      <c r="H40" s="746"/>
      <c r="I40" s="746"/>
      <c r="J40" s="746"/>
      <c r="K40" s="746"/>
      <c r="L40" s="746"/>
      <c r="M40" s="746"/>
      <c r="N40" s="747"/>
      <c r="O40" s="740"/>
      <c r="P40" s="1564"/>
      <c r="Q40" s="1565"/>
    </row>
    <row r="41" spans="2:17" ht="18" customHeight="1" x14ac:dyDescent="0.15">
      <c r="B41" s="1561"/>
      <c r="C41" s="1562"/>
      <c r="D41" s="1563"/>
      <c r="E41" s="746"/>
      <c r="F41" s="746"/>
      <c r="G41" s="746"/>
      <c r="H41" s="746"/>
      <c r="I41" s="746"/>
      <c r="J41" s="746"/>
      <c r="K41" s="746"/>
      <c r="L41" s="746"/>
      <c r="M41" s="746"/>
      <c r="N41" s="747"/>
      <c r="O41" s="740"/>
      <c r="P41" s="1564"/>
      <c r="Q41" s="1565"/>
    </row>
    <row r="42" spans="2:17" ht="18" customHeight="1" x14ac:dyDescent="0.15">
      <c r="B42" s="1561"/>
      <c r="C42" s="1562"/>
      <c r="D42" s="1563"/>
      <c r="E42" s="746"/>
      <c r="F42" s="746"/>
      <c r="G42" s="746"/>
      <c r="H42" s="746"/>
      <c r="I42" s="746"/>
      <c r="J42" s="746"/>
      <c r="K42" s="746"/>
      <c r="L42" s="746"/>
      <c r="M42" s="746"/>
      <c r="N42" s="747"/>
      <c r="O42" s="748"/>
      <c r="P42" s="1564"/>
      <c r="Q42" s="1565"/>
    </row>
    <row r="43" spans="2:17" ht="18" customHeight="1" x14ac:dyDescent="0.15">
      <c r="B43" s="1561"/>
      <c r="C43" s="1562"/>
      <c r="D43" s="1563"/>
      <c r="E43" s="746"/>
      <c r="F43" s="746"/>
      <c r="G43" s="746"/>
      <c r="H43" s="746"/>
      <c r="I43" s="746"/>
      <c r="J43" s="746"/>
      <c r="K43" s="746"/>
      <c r="L43" s="746"/>
      <c r="M43" s="746"/>
      <c r="N43" s="747"/>
      <c r="O43" s="740"/>
      <c r="P43" s="1564"/>
      <c r="Q43" s="1565"/>
    </row>
    <row r="44" spans="2:17" ht="18" customHeight="1" x14ac:dyDescent="0.15">
      <c r="B44" s="1561"/>
      <c r="C44" s="1562"/>
      <c r="D44" s="1563"/>
      <c r="E44" s="746"/>
      <c r="F44" s="746"/>
      <c r="G44" s="746"/>
      <c r="H44" s="746"/>
      <c r="I44" s="746"/>
      <c r="J44" s="746"/>
      <c r="K44" s="746"/>
      <c r="L44" s="746"/>
      <c r="M44" s="746"/>
      <c r="N44" s="747"/>
      <c r="O44" s="740"/>
      <c r="P44" s="1564"/>
      <c r="Q44" s="1565"/>
    </row>
    <row r="45" spans="2:17" ht="18" customHeight="1" x14ac:dyDescent="0.15">
      <c r="B45" s="1561"/>
      <c r="C45" s="1562"/>
      <c r="D45" s="1563"/>
      <c r="E45" s="746"/>
      <c r="F45" s="746"/>
      <c r="G45" s="746"/>
      <c r="H45" s="746"/>
      <c r="I45" s="746"/>
      <c r="J45" s="746"/>
      <c r="K45" s="746"/>
      <c r="L45" s="746"/>
      <c r="M45" s="746"/>
      <c r="N45" s="747"/>
      <c r="O45" s="748"/>
      <c r="P45" s="1564"/>
      <c r="Q45" s="1565"/>
    </row>
    <row r="46" spans="2:17" ht="18" customHeight="1" x14ac:dyDescent="0.15">
      <c r="B46" s="1561"/>
      <c r="C46" s="1562"/>
      <c r="D46" s="1563"/>
      <c r="E46" s="746"/>
      <c r="F46" s="746"/>
      <c r="G46" s="746"/>
      <c r="H46" s="746"/>
      <c r="I46" s="746"/>
      <c r="J46" s="746"/>
      <c r="K46" s="746"/>
      <c r="L46" s="746"/>
      <c r="M46" s="746"/>
      <c r="N46" s="747"/>
      <c r="O46" s="740"/>
      <c r="P46" s="1564"/>
      <c r="Q46" s="1565"/>
    </row>
    <row r="47" spans="2:17" ht="18" customHeight="1" x14ac:dyDescent="0.15">
      <c r="B47" s="1561"/>
      <c r="C47" s="1562"/>
      <c r="D47" s="1563"/>
      <c r="E47" s="746"/>
      <c r="F47" s="746"/>
      <c r="G47" s="746"/>
      <c r="H47" s="746"/>
      <c r="I47" s="746"/>
      <c r="J47" s="746"/>
      <c r="K47" s="746"/>
      <c r="L47" s="746"/>
      <c r="M47" s="746"/>
      <c r="N47" s="747"/>
      <c r="O47" s="740"/>
      <c r="P47" s="1564"/>
      <c r="Q47" s="1565"/>
    </row>
    <row r="48" spans="2:17" ht="18" customHeight="1" x14ac:dyDescent="0.15">
      <c r="B48" s="1561"/>
      <c r="C48" s="1562"/>
      <c r="D48" s="1563"/>
      <c r="E48" s="746"/>
      <c r="F48" s="746"/>
      <c r="G48" s="746"/>
      <c r="H48" s="746"/>
      <c r="I48" s="746"/>
      <c r="J48" s="746"/>
      <c r="K48" s="746"/>
      <c r="L48" s="746"/>
      <c r="M48" s="746"/>
      <c r="N48" s="747"/>
      <c r="O48" s="748"/>
      <c r="P48" s="1564"/>
      <c r="Q48" s="1565"/>
    </row>
    <row r="49" spans="2:17" ht="18" customHeight="1" x14ac:dyDescent="0.15">
      <c r="B49" s="1561"/>
      <c r="C49" s="1562"/>
      <c r="D49" s="1563"/>
      <c r="E49" s="746"/>
      <c r="F49" s="746"/>
      <c r="G49" s="746"/>
      <c r="H49" s="746"/>
      <c r="I49" s="746"/>
      <c r="J49" s="746"/>
      <c r="K49" s="746"/>
      <c r="L49" s="746"/>
      <c r="M49" s="746"/>
      <c r="N49" s="747"/>
      <c r="O49" s="740"/>
      <c r="P49" s="1564"/>
      <c r="Q49" s="1565"/>
    </row>
    <row r="50" spans="2:17" ht="18" customHeight="1" x14ac:dyDescent="0.15">
      <c r="B50" s="1561"/>
      <c r="C50" s="1562"/>
      <c r="D50" s="1563"/>
      <c r="E50" s="746"/>
      <c r="F50" s="746"/>
      <c r="G50" s="746"/>
      <c r="H50" s="746"/>
      <c r="I50" s="746"/>
      <c r="J50" s="746"/>
      <c r="K50" s="746"/>
      <c r="L50" s="746"/>
      <c r="M50" s="746"/>
      <c r="N50" s="747"/>
      <c r="O50" s="740"/>
      <c r="P50" s="1564"/>
      <c r="Q50" s="1565"/>
    </row>
    <row r="51" spans="2:17" ht="18" customHeight="1" x14ac:dyDescent="0.15">
      <c r="B51" s="1561"/>
      <c r="C51" s="1562"/>
      <c r="D51" s="1563"/>
      <c r="E51" s="746"/>
      <c r="F51" s="746"/>
      <c r="G51" s="746"/>
      <c r="H51" s="746"/>
      <c r="I51" s="746"/>
      <c r="J51" s="746"/>
      <c r="K51" s="746"/>
      <c r="L51" s="746"/>
      <c r="M51" s="746"/>
      <c r="N51" s="747"/>
      <c r="O51" s="748"/>
      <c r="P51" s="1564"/>
      <c r="Q51" s="1565"/>
    </row>
    <row r="52" spans="2:17" ht="18" customHeight="1" x14ac:dyDescent="0.15">
      <c r="B52" s="1561"/>
      <c r="C52" s="1562"/>
      <c r="D52" s="1563"/>
      <c r="E52" s="746"/>
      <c r="F52" s="746"/>
      <c r="G52" s="746"/>
      <c r="H52" s="746"/>
      <c r="I52" s="746"/>
      <c r="J52" s="746"/>
      <c r="K52" s="746"/>
      <c r="L52" s="746"/>
      <c r="M52" s="746"/>
      <c r="N52" s="747"/>
      <c r="O52" s="740"/>
      <c r="P52" s="1564"/>
      <c r="Q52" s="1565"/>
    </row>
    <row r="53" spans="2:17" ht="18" customHeight="1" x14ac:dyDescent="0.15">
      <c r="B53" s="1561"/>
      <c r="C53" s="1562"/>
      <c r="D53" s="1563"/>
      <c r="E53" s="746"/>
      <c r="F53" s="746"/>
      <c r="G53" s="746"/>
      <c r="H53" s="746"/>
      <c r="I53" s="746"/>
      <c r="J53" s="746"/>
      <c r="K53" s="746"/>
      <c r="L53" s="746"/>
      <c r="M53" s="746"/>
      <c r="N53" s="747"/>
      <c r="O53" s="740"/>
      <c r="P53" s="1564"/>
      <c r="Q53" s="1565"/>
    </row>
    <row r="54" spans="2:17" ht="18" customHeight="1" x14ac:dyDescent="0.15">
      <c r="B54" s="1561"/>
      <c r="C54" s="1562"/>
      <c r="D54" s="1563"/>
      <c r="E54" s="746"/>
      <c r="F54" s="746"/>
      <c r="G54" s="746"/>
      <c r="H54" s="746"/>
      <c r="I54" s="746"/>
      <c r="J54" s="746"/>
      <c r="K54" s="746"/>
      <c r="L54" s="746"/>
      <c r="M54" s="746"/>
      <c r="N54" s="747"/>
      <c r="O54" s="748"/>
      <c r="P54" s="1564"/>
      <c r="Q54" s="1565"/>
    </row>
    <row r="55" spans="2:17" ht="18" customHeight="1" x14ac:dyDescent="0.15">
      <c r="B55" s="1561"/>
      <c r="C55" s="1562"/>
      <c r="D55" s="1563"/>
      <c r="E55" s="746"/>
      <c r="F55" s="746"/>
      <c r="G55" s="746"/>
      <c r="H55" s="746"/>
      <c r="I55" s="746"/>
      <c r="J55" s="746"/>
      <c r="K55" s="746"/>
      <c r="L55" s="746"/>
      <c r="M55" s="746"/>
      <c r="N55" s="747"/>
      <c r="O55" s="740"/>
      <c r="P55" s="1564"/>
      <c r="Q55" s="1565"/>
    </row>
    <row r="56" spans="2:17" ht="18" customHeight="1" x14ac:dyDescent="0.15">
      <c r="B56" s="1561"/>
      <c r="C56" s="1562"/>
      <c r="D56" s="1563"/>
      <c r="E56" s="746"/>
      <c r="F56" s="746"/>
      <c r="G56" s="746"/>
      <c r="H56" s="746"/>
      <c r="I56" s="746"/>
      <c r="J56" s="746"/>
      <c r="K56" s="746"/>
      <c r="L56" s="746"/>
      <c r="M56" s="746"/>
      <c r="N56" s="747"/>
      <c r="O56" s="740"/>
      <c r="P56" s="1564"/>
      <c r="Q56" s="1565"/>
    </row>
    <row r="57" spans="2:17" ht="18" customHeight="1" x14ac:dyDescent="0.15">
      <c r="B57" s="1561"/>
      <c r="C57" s="1562"/>
      <c r="D57" s="1563"/>
      <c r="E57" s="746"/>
      <c r="F57" s="746"/>
      <c r="G57" s="746"/>
      <c r="H57" s="746"/>
      <c r="I57" s="746"/>
      <c r="J57" s="746"/>
      <c r="K57" s="746"/>
      <c r="L57" s="746"/>
      <c r="M57" s="746"/>
      <c r="N57" s="747"/>
      <c r="O57" s="748"/>
      <c r="P57" s="1564"/>
      <c r="Q57" s="1565"/>
    </row>
    <row r="58" spans="2:17" ht="18" customHeight="1" x14ac:dyDescent="0.15">
      <c r="B58" s="1561"/>
      <c r="C58" s="1562"/>
      <c r="D58" s="1563"/>
      <c r="E58" s="746"/>
      <c r="F58" s="746"/>
      <c r="G58" s="746"/>
      <c r="H58" s="746"/>
      <c r="I58" s="746"/>
      <c r="J58" s="746"/>
      <c r="K58" s="746"/>
      <c r="L58" s="746"/>
      <c r="M58" s="746"/>
      <c r="N58" s="747"/>
      <c r="O58" s="740"/>
      <c r="P58" s="1564"/>
      <c r="Q58" s="1565"/>
    </row>
    <row r="59" spans="2:17" ht="18" customHeight="1" x14ac:dyDescent="0.15">
      <c r="B59" s="1561"/>
      <c r="C59" s="1562"/>
      <c r="D59" s="1563"/>
      <c r="E59" s="746"/>
      <c r="F59" s="746"/>
      <c r="G59" s="746"/>
      <c r="H59" s="746"/>
      <c r="I59" s="746"/>
      <c r="J59" s="746"/>
      <c r="K59" s="746"/>
      <c r="L59" s="746"/>
      <c r="M59" s="746"/>
      <c r="N59" s="747"/>
      <c r="O59" s="740"/>
      <c r="P59" s="1564"/>
      <c r="Q59" s="1565"/>
    </row>
    <row r="60" spans="2:17" ht="18" customHeight="1" x14ac:dyDescent="0.15">
      <c r="B60" s="1561"/>
      <c r="C60" s="1562"/>
      <c r="D60" s="1563"/>
      <c r="E60" s="746"/>
      <c r="F60" s="746"/>
      <c r="G60" s="746"/>
      <c r="H60" s="746"/>
      <c r="I60" s="746"/>
      <c r="J60" s="746"/>
      <c r="K60" s="746"/>
      <c r="L60" s="746"/>
      <c r="M60" s="746"/>
      <c r="N60" s="747"/>
      <c r="O60" s="748"/>
      <c r="P60" s="1564"/>
      <c r="Q60" s="1565"/>
    </row>
    <row r="61" spans="2:17" ht="18" customHeight="1" x14ac:dyDescent="0.15">
      <c r="B61" s="1561"/>
      <c r="C61" s="1562"/>
      <c r="D61" s="1563"/>
      <c r="E61" s="746"/>
      <c r="F61" s="746"/>
      <c r="G61" s="746"/>
      <c r="H61" s="746"/>
      <c r="I61" s="746"/>
      <c r="J61" s="746"/>
      <c r="K61" s="746"/>
      <c r="L61" s="746"/>
      <c r="M61" s="746"/>
      <c r="N61" s="747"/>
      <c r="O61" s="740"/>
      <c r="P61" s="1564"/>
      <c r="Q61" s="1565"/>
    </row>
    <row r="62" spans="2:17" ht="18" customHeight="1" x14ac:dyDescent="0.15">
      <c r="B62" s="1561"/>
      <c r="C62" s="1562"/>
      <c r="D62" s="1563"/>
      <c r="E62" s="746"/>
      <c r="F62" s="746"/>
      <c r="G62" s="746"/>
      <c r="H62" s="746"/>
      <c r="I62" s="746"/>
      <c r="J62" s="746"/>
      <c r="K62" s="746"/>
      <c r="L62" s="746"/>
      <c r="M62" s="746"/>
      <c r="N62" s="747"/>
      <c r="O62" s="740"/>
      <c r="P62" s="1564"/>
      <c r="Q62" s="1565"/>
    </row>
    <row r="63" spans="2:17" ht="18" customHeight="1" x14ac:dyDescent="0.15">
      <c r="B63" s="1561"/>
      <c r="C63" s="1562"/>
      <c r="D63" s="1563"/>
      <c r="E63" s="746"/>
      <c r="F63" s="746"/>
      <c r="G63" s="746"/>
      <c r="H63" s="746"/>
      <c r="I63" s="746"/>
      <c r="J63" s="746"/>
      <c r="K63" s="746"/>
      <c r="L63" s="746"/>
      <c r="M63" s="746"/>
      <c r="N63" s="747"/>
      <c r="O63" s="748"/>
      <c r="P63" s="1564"/>
      <c r="Q63" s="1565"/>
    </row>
    <row r="64" spans="2:17" ht="18" customHeight="1" x14ac:dyDescent="0.15">
      <c r="B64" s="1561"/>
      <c r="C64" s="1562"/>
      <c r="D64" s="1563"/>
      <c r="E64" s="746"/>
      <c r="F64" s="746"/>
      <c r="G64" s="746"/>
      <c r="H64" s="746"/>
      <c r="I64" s="746"/>
      <c r="J64" s="746"/>
      <c r="K64" s="746"/>
      <c r="L64" s="746"/>
      <c r="M64" s="746"/>
      <c r="N64" s="747"/>
      <c r="O64" s="740"/>
      <c r="P64" s="1564"/>
      <c r="Q64" s="1565"/>
    </row>
    <row r="65" spans="2:17" ht="18" customHeight="1" x14ac:dyDescent="0.15">
      <c r="B65" s="1561"/>
      <c r="C65" s="1562"/>
      <c r="D65" s="1563"/>
      <c r="E65" s="746"/>
      <c r="F65" s="746"/>
      <c r="G65" s="746"/>
      <c r="H65" s="746"/>
      <c r="I65" s="746"/>
      <c r="J65" s="746"/>
      <c r="K65" s="746"/>
      <c r="L65" s="746"/>
      <c r="M65" s="746"/>
      <c r="N65" s="747"/>
      <c r="O65" s="740"/>
      <c r="P65" s="1564"/>
      <c r="Q65" s="1565"/>
    </row>
    <row r="66" spans="2:17" ht="18" customHeight="1" x14ac:dyDescent="0.15">
      <c r="B66" s="1561"/>
      <c r="C66" s="1562"/>
      <c r="D66" s="1563"/>
      <c r="E66" s="746"/>
      <c r="F66" s="746"/>
      <c r="G66" s="746"/>
      <c r="H66" s="746"/>
      <c r="I66" s="746"/>
      <c r="J66" s="746"/>
      <c r="K66" s="746"/>
      <c r="L66" s="746"/>
      <c r="M66" s="746"/>
      <c r="N66" s="747"/>
      <c r="O66" s="748"/>
      <c r="P66" s="1564"/>
      <c r="Q66" s="1565"/>
    </row>
    <row r="67" spans="2:17" ht="18" customHeight="1" x14ac:dyDescent="0.15">
      <c r="B67" s="1561"/>
      <c r="C67" s="1562"/>
      <c r="D67" s="1563"/>
      <c r="E67" s="746"/>
      <c r="F67" s="746"/>
      <c r="G67" s="746"/>
      <c r="H67" s="746"/>
      <c r="I67" s="746"/>
      <c r="J67" s="746"/>
      <c r="K67" s="746"/>
      <c r="L67" s="746"/>
      <c r="M67" s="746"/>
      <c r="N67" s="747"/>
      <c r="O67" s="740"/>
      <c r="P67" s="1564"/>
      <c r="Q67" s="1565"/>
    </row>
    <row r="68" spans="2:17" ht="18" customHeight="1" x14ac:dyDescent="0.15">
      <c r="B68" s="1561"/>
      <c r="C68" s="1562"/>
      <c r="D68" s="1563"/>
      <c r="E68" s="746"/>
      <c r="F68" s="746"/>
      <c r="G68" s="746"/>
      <c r="H68" s="746"/>
      <c r="I68" s="746"/>
      <c r="J68" s="746"/>
      <c r="K68" s="746"/>
      <c r="L68" s="746"/>
      <c r="M68" s="746"/>
      <c r="N68" s="747"/>
      <c r="O68" s="740"/>
      <c r="P68" s="1564"/>
      <c r="Q68" s="1565"/>
    </row>
    <row r="69" spans="2:17" ht="18" customHeight="1" x14ac:dyDescent="0.15">
      <c r="B69" s="1561"/>
      <c r="C69" s="1562"/>
      <c r="D69" s="1563"/>
      <c r="E69" s="746"/>
      <c r="F69" s="746"/>
      <c r="G69" s="746"/>
      <c r="H69" s="746"/>
      <c r="I69" s="746"/>
      <c r="J69" s="746"/>
      <c r="K69" s="746"/>
      <c r="L69" s="746"/>
      <c r="M69" s="746"/>
      <c r="N69" s="747"/>
      <c r="O69" s="748"/>
      <c r="P69" s="1564"/>
      <c r="Q69" s="1565"/>
    </row>
    <row r="70" spans="2:17" ht="18" customHeight="1" x14ac:dyDescent="0.15">
      <c r="B70" s="1561"/>
      <c r="C70" s="1562"/>
      <c r="D70" s="1563"/>
      <c r="E70" s="746"/>
      <c r="F70" s="746"/>
      <c r="G70" s="746"/>
      <c r="H70" s="746"/>
      <c r="I70" s="746"/>
      <c r="J70" s="746"/>
      <c r="K70" s="746"/>
      <c r="L70" s="746"/>
      <c r="M70" s="746"/>
      <c r="N70" s="747"/>
      <c r="O70" s="740"/>
      <c r="P70" s="1564"/>
      <c r="Q70" s="1565"/>
    </row>
  </sheetData>
  <sheetProtection insertRows="0" deleteRows="0" autoFilter="0"/>
  <mergeCells count="81">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 ref="Q35:Q37"/>
    <mergeCell ref="B32:B34"/>
    <mergeCell ref="C32:C34"/>
    <mergeCell ref="D32:D34"/>
    <mergeCell ref="P32:P34"/>
    <mergeCell ref="Q32:Q34"/>
    <mergeCell ref="B35:B37"/>
    <mergeCell ref="C35:C37"/>
    <mergeCell ref="D35:D37"/>
    <mergeCell ref="P35:P37"/>
    <mergeCell ref="B38:B40"/>
    <mergeCell ref="C38:C40"/>
    <mergeCell ref="D38:D40"/>
    <mergeCell ref="P38:P40"/>
    <mergeCell ref="Q38:Q40"/>
    <mergeCell ref="B41:B43"/>
    <mergeCell ref="C41:C43"/>
    <mergeCell ref="D41:D43"/>
    <mergeCell ref="P41:P43"/>
    <mergeCell ref="Q41:Q43"/>
    <mergeCell ref="Q47:Q49"/>
    <mergeCell ref="B44:B46"/>
    <mergeCell ref="C44:C46"/>
    <mergeCell ref="D44:D46"/>
    <mergeCell ref="P44:P46"/>
    <mergeCell ref="Q44:Q46"/>
    <mergeCell ref="B50:B52"/>
    <mergeCell ref="C50:C52"/>
    <mergeCell ref="D50:D52"/>
    <mergeCell ref="P50:P52"/>
    <mergeCell ref="B47:B49"/>
    <mergeCell ref="C47:C49"/>
    <mergeCell ref="D47:D49"/>
    <mergeCell ref="P47:P49"/>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Q56:Q58"/>
    <mergeCell ref="B59:B61"/>
    <mergeCell ref="C59:C61"/>
    <mergeCell ref="D59:D61"/>
    <mergeCell ref="P59:P61"/>
    <mergeCell ref="Q59:Q61"/>
    <mergeCell ref="B65:B67"/>
    <mergeCell ref="C65:C67"/>
    <mergeCell ref="D65:D67"/>
    <mergeCell ref="P65:P67"/>
    <mergeCell ref="Q65:Q67"/>
    <mergeCell ref="B68:B70"/>
    <mergeCell ref="C68:C70"/>
    <mergeCell ref="D68:D70"/>
    <mergeCell ref="P68:P70"/>
    <mergeCell ref="Q68:Q70"/>
  </mergeCells>
  <phoneticPr fontId="2"/>
  <dataValidations count="2">
    <dataValidation imeMode="off" allowBlank="1" showInputMessage="1" showErrorMessage="1" sqref="C31:D31 C27 C28:D29 C26:D26 B26:B31 H27:M31 E27:F31 B9:D18 B19:D25"/>
    <dataValidation imeMode="disabled" allowBlank="1" showInputMessage="1" showErrorMessage="1" sqref="E30:F30 E8:M18 E19: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7"/>
  <sheetViews>
    <sheetView showZeros="0" view="pageBreakPreview" zoomScaleNormal="100" zoomScaleSheetLayoutView="100" workbookViewId="0"/>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654" t="s">
        <v>179</v>
      </c>
      <c r="C1" s="222"/>
      <c r="D1" s="223"/>
      <c r="E1" s="223"/>
      <c r="F1" s="223"/>
      <c r="G1" s="223"/>
      <c r="H1" s="223"/>
      <c r="I1" s="255"/>
      <c r="J1" s="451"/>
      <c r="K1" s="255"/>
      <c r="M1" s="223"/>
    </row>
    <row r="2" spans="2:13" s="72" customFormat="1" ht="18.75" customHeight="1" x14ac:dyDescent="0.15">
      <c r="B2" s="224"/>
      <c r="D2" s="302"/>
      <c r="E2" s="848" t="s">
        <v>1043</v>
      </c>
      <c r="F2" s="303" t="s">
        <v>517</v>
      </c>
      <c r="G2" s="303"/>
      <c r="H2" s="303"/>
      <c r="J2" s="451" t="s">
        <v>1030</v>
      </c>
      <c r="K2" s="1579" t="str">
        <f>'はじめに（PC）'!D4&amp;""</f>
        <v>あいうえお活動組織</v>
      </c>
      <c r="L2" s="1579"/>
      <c r="M2" s="1579"/>
    </row>
    <row r="3" spans="2:13" s="72" customFormat="1" ht="15" customHeight="1" x14ac:dyDescent="0.15">
      <c r="B3" s="1580" t="s">
        <v>825</v>
      </c>
      <c r="C3" s="1580"/>
      <c r="D3" s="1580"/>
      <c r="E3" s="1580"/>
      <c r="F3" s="1580"/>
      <c r="G3" s="1580"/>
      <c r="H3" s="1580"/>
      <c r="I3" s="1580"/>
      <c r="J3" s="1580"/>
      <c r="K3" s="1580"/>
      <c r="L3" s="1580"/>
      <c r="M3" s="1580"/>
    </row>
    <row r="4" spans="2:13" s="72" customFormat="1" ht="27" customHeight="1" x14ac:dyDescent="0.15">
      <c r="B4" s="1581" t="s">
        <v>1291</v>
      </c>
      <c r="C4" s="1581"/>
      <c r="D4" s="1581"/>
      <c r="E4" s="1581"/>
      <c r="F4" s="1581"/>
      <c r="G4" s="1581"/>
      <c r="H4" s="1581"/>
      <c r="I4" s="1581"/>
      <c r="J4" s="1581"/>
      <c r="K4" s="1581"/>
      <c r="L4" s="1581"/>
      <c r="M4" s="1581"/>
    </row>
    <row r="5" spans="2:13" s="72" customFormat="1" ht="27" customHeight="1" x14ac:dyDescent="0.15">
      <c r="B5" s="1581" t="s">
        <v>1285</v>
      </c>
      <c r="C5" s="1581"/>
      <c r="D5" s="1581"/>
      <c r="E5" s="1581"/>
      <c r="F5" s="1581"/>
      <c r="G5" s="1581"/>
      <c r="H5" s="1581"/>
      <c r="I5" s="1581"/>
      <c r="J5" s="1581"/>
      <c r="K5" s="1581"/>
      <c r="L5" s="1581"/>
      <c r="M5" s="1581"/>
    </row>
    <row r="6" spans="2:13" s="72" customFormat="1" ht="28.5" customHeight="1" x14ac:dyDescent="0.15">
      <c r="B6" s="1581" t="s">
        <v>1031</v>
      </c>
      <c r="C6" s="1581"/>
      <c r="D6" s="1581"/>
      <c r="E6" s="1581"/>
      <c r="F6" s="1581"/>
      <c r="G6" s="1581"/>
      <c r="H6" s="1581"/>
      <c r="I6" s="1581"/>
      <c r="J6" s="1581"/>
      <c r="K6" s="1581"/>
      <c r="L6" s="1581"/>
      <c r="M6" s="1581"/>
    </row>
    <row r="7" spans="2:13" ht="36" customHeight="1" x14ac:dyDescent="0.4">
      <c r="B7" s="248" t="s">
        <v>149</v>
      </c>
      <c r="C7" s="249" t="s">
        <v>150</v>
      </c>
      <c r="D7" s="1586" t="s">
        <v>614</v>
      </c>
      <c r="E7" s="1587"/>
      <c r="F7" s="250" t="s">
        <v>232</v>
      </c>
      <c r="G7" s="251" t="s">
        <v>1255</v>
      </c>
      <c r="H7" s="249" t="s">
        <v>1254</v>
      </c>
      <c r="I7" s="252" t="s">
        <v>1253</v>
      </c>
      <c r="J7" s="651" t="s">
        <v>151</v>
      </c>
      <c r="K7" s="652" t="s">
        <v>152</v>
      </c>
      <c r="L7" s="653" t="s">
        <v>153</v>
      </c>
      <c r="M7" s="311" t="s">
        <v>1284</v>
      </c>
    </row>
    <row r="8" spans="2:13" ht="34.5" customHeight="1" x14ac:dyDescent="0.4">
      <c r="B8" s="849">
        <v>43556</v>
      </c>
      <c r="C8" s="850" t="s">
        <v>1076</v>
      </c>
      <c r="D8" s="1588" t="s">
        <v>1047</v>
      </c>
      <c r="E8" s="1589"/>
      <c r="F8" s="851">
        <v>1</v>
      </c>
      <c r="G8" s="852">
        <v>100000</v>
      </c>
      <c r="H8" s="853">
        <v>0</v>
      </c>
      <c r="I8" s="749">
        <f>G8-H8</f>
        <v>100000</v>
      </c>
      <c r="J8" s="864"/>
      <c r="K8" s="865"/>
      <c r="L8" s="866"/>
      <c r="M8" s="867" t="s">
        <v>612</v>
      </c>
    </row>
    <row r="9" spans="2:13" ht="19.5" customHeight="1" x14ac:dyDescent="0.4">
      <c r="B9" s="849">
        <v>43556</v>
      </c>
      <c r="C9" s="850" t="s">
        <v>1076</v>
      </c>
      <c r="D9" s="1582" t="s">
        <v>1333</v>
      </c>
      <c r="E9" s="1583"/>
      <c r="F9" s="854">
        <v>2</v>
      </c>
      <c r="G9" s="855">
        <v>200000</v>
      </c>
      <c r="H9" s="856">
        <v>0</v>
      </c>
      <c r="I9" s="749">
        <f t="shared" ref="I9:I18" ca="1" si="0">IF((OFFSET(I9,-1,0)+G9-H9)&gt;=0,OFFSET(I9,-1,0)+G9-H9,"")</f>
        <v>300000</v>
      </c>
      <c r="J9" s="868"/>
      <c r="K9" s="869"/>
      <c r="L9" s="870"/>
      <c r="M9" s="867"/>
    </row>
    <row r="10" spans="2:13" ht="19.5" customHeight="1" x14ac:dyDescent="0.4">
      <c r="B10" s="857">
        <v>43575</v>
      </c>
      <c r="C10" s="850" t="s">
        <v>1078</v>
      </c>
      <c r="D10" s="1582" t="s">
        <v>1032</v>
      </c>
      <c r="E10" s="1583"/>
      <c r="F10" s="858">
        <v>2</v>
      </c>
      <c r="G10" s="855">
        <v>120000</v>
      </c>
      <c r="H10" s="856"/>
      <c r="I10" s="750">
        <f t="shared" ca="1" si="0"/>
        <v>420000</v>
      </c>
      <c r="J10" s="868">
        <v>1</v>
      </c>
      <c r="K10" s="869"/>
      <c r="L10" s="870" t="s">
        <v>1033</v>
      </c>
      <c r="M10" s="867"/>
    </row>
    <row r="11" spans="2:13" ht="19.5" customHeight="1" x14ac:dyDescent="0.4">
      <c r="B11" s="859">
        <v>43600</v>
      </c>
      <c r="C11" s="860" t="s">
        <v>1082</v>
      </c>
      <c r="D11" s="1584" t="s">
        <v>1034</v>
      </c>
      <c r="E11" s="1585"/>
      <c r="F11" s="861">
        <v>1</v>
      </c>
      <c r="G11" s="862"/>
      <c r="H11" s="863">
        <v>3000</v>
      </c>
      <c r="I11" s="751">
        <f t="shared" ca="1" si="0"/>
        <v>417000</v>
      </c>
      <c r="J11" s="871" t="s">
        <v>1035</v>
      </c>
      <c r="K11" s="872">
        <v>43590</v>
      </c>
      <c r="L11" s="873" t="s">
        <v>1036</v>
      </c>
      <c r="M11" s="867"/>
    </row>
    <row r="12" spans="2:13" ht="19.5" customHeight="1" x14ac:dyDescent="0.4">
      <c r="B12" s="857">
        <v>43605</v>
      </c>
      <c r="C12" s="850" t="s">
        <v>1080</v>
      </c>
      <c r="D12" s="1582" t="s">
        <v>1037</v>
      </c>
      <c r="E12" s="1583"/>
      <c r="F12" s="854">
        <v>2</v>
      </c>
      <c r="G12" s="855"/>
      <c r="H12" s="856">
        <v>315360</v>
      </c>
      <c r="I12" s="749">
        <f t="shared" ca="1" si="0"/>
        <v>101640</v>
      </c>
      <c r="J12" s="868">
        <v>4</v>
      </c>
      <c r="K12" s="869" t="s">
        <v>1328</v>
      </c>
      <c r="L12" s="870" t="s">
        <v>1329</v>
      </c>
      <c r="M12" s="867"/>
    </row>
    <row r="13" spans="2:13" ht="19.5" customHeight="1" x14ac:dyDescent="0.4">
      <c r="B13" s="857">
        <v>43636</v>
      </c>
      <c r="C13" s="850" t="s">
        <v>1077</v>
      </c>
      <c r="D13" s="1582" t="s">
        <v>384</v>
      </c>
      <c r="E13" s="1583"/>
      <c r="F13" s="854">
        <v>1</v>
      </c>
      <c r="G13" s="852">
        <v>2654500</v>
      </c>
      <c r="H13" s="853"/>
      <c r="I13" s="749">
        <f t="shared" ca="1" si="0"/>
        <v>2756140</v>
      </c>
      <c r="J13" s="868"/>
      <c r="K13" s="869"/>
      <c r="L13" s="870"/>
      <c r="M13" s="867"/>
    </row>
    <row r="14" spans="2:13" ht="19.5" customHeight="1" x14ac:dyDescent="0.4">
      <c r="B14" s="857">
        <v>43636</v>
      </c>
      <c r="C14" s="850" t="s">
        <v>1077</v>
      </c>
      <c r="D14" s="1582" t="s">
        <v>385</v>
      </c>
      <c r="E14" s="1583"/>
      <c r="F14" s="854">
        <v>2</v>
      </c>
      <c r="G14" s="855">
        <v>1840000</v>
      </c>
      <c r="H14" s="856"/>
      <c r="I14" s="749">
        <f t="shared" ca="1" si="0"/>
        <v>4596140</v>
      </c>
      <c r="J14" s="868"/>
      <c r="K14" s="869"/>
      <c r="L14" s="870"/>
      <c r="M14" s="867"/>
    </row>
    <row r="15" spans="2:13" ht="19.5" customHeight="1" x14ac:dyDescent="0.4">
      <c r="B15" s="859">
        <v>43641</v>
      </c>
      <c r="C15" s="860" t="s">
        <v>1078</v>
      </c>
      <c r="D15" s="1584" t="s">
        <v>1038</v>
      </c>
      <c r="E15" s="1585"/>
      <c r="F15" s="861">
        <v>2</v>
      </c>
      <c r="G15" s="862">
        <v>-120000</v>
      </c>
      <c r="H15" s="863"/>
      <c r="I15" s="751">
        <f t="shared" ca="1" si="0"/>
        <v>4476140</v>
      </c>
      <c r="J15" s="871">
        <v>5</v>
      </c>
      <c r="K15" s="872"/>
      <c r="L15" s="873" t="s">
        <v>1039</v>
      </c>
      <c r="M15" s="867"/>
    </row>
    <row r="16" spans="2:13" ht="19.5" customHeight="1" x14ac:dyDescent="0.4">
      <c r="B16" s="857">
        <v>43647</v>
      </c>
      <c r="C16" s="850" t="s">
        <v>1079</v>
      </c>
      <c r="D16" s="1582" t="s">
        <v>383</v>
      </c>
      <c r="E16" s="1583"/>
      <c r="F16" s="854">
        <v>1</v>
      </c>
      <c r="G16" s="855"/>
      <c r="H16" s="856">
        <v>120000</v>
      </c>
      <c r="I16" s="749">
        <f t="shared" ca="1" si="0"/>
        <v>4356140</v>
      </c>
      <c r="J16" s="868">
        <v>6</v>
      </c>
      <c r="K16" s="869" t="s">
        <v>1325</v>
      </c>
      <c r="L16" s="870"/>
      <c r="M16" s="867" t="s">
        <v>87</v>
      </c>
    </row>
    <row r="17" spans="2:21" ht="19.5" customHeight="1" x14ac:dyDescent="0.4">
      <c r="B17" s="857">
        <v>43656</v>
      </c>
      <c r="C17" s="850" t="s">
        <v>1080</v>
      </c>
      <c r="D17" s="1582" t="s">
        <v>1037</v>
      </c>
      <c r="E17" s="1583"/>
      <c r="F17" s="854">
        <v>1</v>
      </c>
      <c r="G17" s="855"/>
      <c r="H17" s="856">
        <v>500000</v>
      </c>
      <c r="I17" s="749">
        <f t="shared" ca="1" si="0"/>
        <v>3856140</v>
      </c>
      <c r="J17" s="868">
        <v>7</v>
      </c>
      <c r="K17" s="869"/>
      <c r="L17" s="870" t="s">
        <v>1330</v>
      </c>
      <c r="M17" s="867"/>
    </row>
    <row r="18" spans="2:21" ht="19.5" customHeight="1" x14ac:dyDescent="0.4">
      <c r="B18" s="857">
        <v>43678</v>
      </c>
      <c r="C18" s="850" t="s">
        <v>1081</v>
      </c>
      <c r="D18" s="1582" t="s">
        <v>226</v>
      </c>
      <c r="E18" s="1583"/>
      <c r="F18" s="854">
        <v>2</v>
      </c>
      <c r="G18" s="855"/>
      <c r="H18" s="856">
        <v>324000</v>
      </c>
      <c r="I18" s="749">
        <f t="shared" ca="1" si="0"/>
        <v>3532140</v>
      </c>
      <c r="J18" s="868">
        <v>8</v>
      </c>
      <c r="K18" s="869" t="s">
        <v>921</v>
      </c>
      <c r="L18" s="870" t="s">
        <v>1331</v>
      </c>
      <c r="M18" s="867"/>
    </row>
    <row r="19" spans="2:21" ht="19.5" customHeight="1" x14ac:dyDescent="0.4">
      <c r="B19" s="857">
        <v>43697</v>
      </c>
      <c r="C19" s="850" t="s">
        <v>1078</v>
      </c>
      <c r="D19" s="1582" t="s">
        <v>227</v>
      </c>
      <c r="E19" s="1583"/>
      <c r="F19" s="854">
        <v>1</v>
      </c>
      <c r="G19" s="855">
        <v>35</v>
      </c>
      <c r="H19" s="856">
        <v>0</v>
      </c>
      <c r="I19" s="749">
        <f t="shared" ref="I19:I25" ca="1" si="1">IF((OFFSET(I19,-1,0)+G19-H19)&gt;=0,OFFSET(I19,-1,0)+G19-H19,"")</f>
        <v>3532175</v>
      </c>
      <c r="J19" s="868"/>
      <c r="K19" s="869"/>
      <c r="L19" s="870"/>
      <c r="M19" s="867"/>
    </row>
    <row r="20" spans="2:21" ht="19.5" customHeight="1" x14ac:dyDescent="0.4">
      <c r="B20" s="857">
        <v>43709</v>
      </c>
      <c r="C20" s="850" t="s">
        <v>1082</v>
      </c>
      <c r="D20" s="1582" t="s">
        <v>549</v>
      </c>
      <c r="E20" s="1583"/>
      <c r="F20" s="854">
        <v>1</v>
      </c>
      <c r="G20" s="855"/>
      <c r="H20" s="856">
        <v>125000</v>
      </c>
      <c r="I20" s="749">
        <f t="shared" ca="1" si="1"/>
        <v>3407175</v>
      </c>
      <c r="J20" s="868">
        <v>9</v>
      </c>
      <c r="K20" s="869" t="s">
        <v>922</v>
      </c>
      <c r="L20" s="870"/>
      <c r="M20" s="867"/>
    </row>
    <row r="21" spans="2:21" ht="19.5" customHeight="1" x14ac:dyDescent="0.4">
      <c r="B21" s="857">
        <v>43718</v>
      </c>
      <c r="C21" s="850" t="s">
        <v>1079</v>
      </c>
      <c r="D21" s="1618" t="s">
        <v>1326</v>
      </c>
      <c r="E21" s="1619"/>
      <c r="F21" s="854">
        <v>1</v>
      </c>
      <c r="G21" s="855"/>
      <c r="H21" s="856">
        <v>1200000</v>
      </c>
      <c r="I21" s="749">
        <f t="shared" ca="1" si="1"/>
        <v>2207175</v>
      </c>
      <c r="J21" s="868">
        <v>10</v>
      </c>
      <c r="K21" s="869" t="s">
        <v>1321</v>
      </c>
      <c r="L21" s="870" t="s">
        <v>1322</v>
      </c>
      <c r="M21" s="867"/>
    </row>
    <row r="22" spans="2:21" ht="19.5" customHeight="1" x14ac:dyDescent="0.4">
      <c r="B22" s="857">
        <v>43770</v>
      </c>
      <c r="C22" s="850" t="s">
        <v>1079</v>
      </c>
      <c r="D22" s="1582" t="s">
        <v>920</v>
      </c>
      <c r="E22" s="1583"/>
      <c r="F22" s="854">
        <v>2</v>
      </c>
      <c r="G22" s="855"/>
      <c r="H22" s="856">
        <v>80000</v>
      </c>
      <c r="I22" s="749">
        <f t="shared" ca="1" si="1"/>
        <v>2127175</v>
      </c>
      <c r="J22" s="868">
        <v>11</v>
      </c>
      <c r="K22" s="869" t="s">
        <v>924</v>
      </c>
      <c r="L22" s="870"/>
      <c r="M22" s="867"/>
    </row>
    <row r="23" spans="2:21" ht="19.5" customHeight="1" x14ac:dyDescent="0.4">
      <c r="B23" s="857">
        <v>43784</v>
      </c>
      <c r="C23" s="850" t="s">
        <v>1081</v>
      </c>
      <c r="D23" s="1582" t="s">
        <v>920</v>
      </c>
      <c r="E23" s="1583"/>
      <c r="F23" s="854">
        <v>2</v>
      </c>
      <c r="G23" s="855"/>
      <c r="H23" s="856">
        <v>1320000</v>
      </c>
      <c r="I23" s="749">
        <f t="shared" ca="1" si="1"/>
        <v>807175</v>
      </c>
      <c r="J23" s="868">
        <v>12</v>
      </c>
      <c r="K23" s="869" t="s">
        <v>924</v>
      </c>
      <c r="L23" s="870" t="s">
        <v>1332</v>
      </c>
      <c r="M23" s="867"/>
    </row>
    <row r="24" spans="2:21" ht="19.5" customHeight="1" x14ac:dyDescent="0.4">
      <c r="B24" s="857">
        <v>43516</v>
      </c>
      <c r="C24" s="850" t="s">
        <v>1078</v>
      </c>
      <c r="D24" s="1582" t="s">
        <v>227</v>
      </c>
      <c r="E24" s="1583"/>
      <c r="F24" s="854">
        <v>1</v>
      </c>
      <c r="G24" s="855">
        <v>8</v>
      </c>
      <c r="H24" s="856">
        <v>0</v>
      </c>
      <c r="I24" s="749">
        <f t="shared" ca="1" si="1"/>
        <v>807183</v>
      </c>
      <c r="J24" s="868"/>
      <c r="K24" s="869"/>
      <c r="L24" s="870"/>
      <c r="M24" s="867"/>
    </row>
    <row r="25" spans="2:21" ht="19.5" customHeight="1" x14ac:dyDescent="0.4">
      <c r="B25" s="857">
        <v>43534</v>
      </c>
      <c r="C25" s="850" t="s">
        <v>1079</v>
      </c>
      <c r="D25" s="1582" t="s">
        <v>1327</v>
      </c>
      <c r="E25" s="1583"/>
      <c r="F25" s="854">
        <v>1</v>
      </c>
      <c r="G25" s="855"/>
      <c r="H25" s="856">
        <v>700000</v>
      </c>
      <c r="I25" s="749">
        <f t="shared" ca="1" si="1"/>
        <v>107183</v>
      </c>
      <c r="J25" s="868">
        <v>13</v>
      </c>
      <c r="K25" s="869" t="s">
        <v>1323</v>
      </c>
      <c r="L25" s="870" t="s">
        <v>1324</v>
      </c>
      <c r="M25" s="867"/>
    </row>
    <row r="26" spans="2:21" ht="35.25" customHeight="1" x14ac:dyDescent="0.4">
      <c r="B26" s="857">
        <v>43555</v>
      </c>
      <c r="C26" s="850" t="s">
        <v>1083</v>
      </c>
      <c r="D26" s="1582" t="s">
        <v>1271</v>
      </c>
      <c r="E26" s="1583"/>
      <c r="F26" s="854">
        <v>1</v>
      </c>
      <c r="G26" s="855"/>
      <c r="H26" s="856">
        <v>1000</v>
      </c>
      <c r="I26" s="749">
        <f ca="1">IF((OFFSET(I26,-1,0)+G26-H26)&gt;=0,OFFSET(I26,-1,0)+G26-H26,"")</f>
        <v>106183</v>
      </c>
      <c r="J26" s="868">
        <v>14</v>
      </c>
      <c r="K26" s="869" t="s">
        <v>923</v>
      </c>
      <c r="L26" s="870"/>
      <c r="M26" s="867"/>
    </row>
    <row r="27" spans="2:21" ht="32.25" customHeight="1" x14ac:dyDescent="0.4">
      <c r="B27" s="857">
        <v>43555</v>
      </c>
      <c r="C27" s="850" t="s">
        <v>1083</v>
      </c>
      <c r="D27" s="1582" t="s">
        <v>1274</v>
      </c>
      <c r="E27" s="1583"/>
      <c r="F27" s="854">
        <v>2</v>
      </c>
      <c r="G27" s="855"/>
      <c r="H27" s="856">
        <v>640</v>
      </c>
      <c r="I27" s="749">
        <f ca="1">IF((OFFSET(I27,-1,0)+G27-H27)&gt;=0,OFFSET(I27,-1,0)+G27-H27,"")</f>
        <v>105543</v>
      </c>
      <c r="J27" s="868">
        <v>15</v>
      </c>
      <c r="K27" s="869" t="s">
        <v>922</v>
      </c>
      <c r="L27" s="870"/>
      <c r="M27" s="867"/>
    </row>
    <row r="28" spans="2:21" ht="16.5" customHeight="1" thickBot="1" x14ac:dyDescent="0.45">
      <c r="B28" s="291"/>
      <c r="C28" s="292"/>
      <c r="D28" s="296" t="s">
        <v>530</v>
      </c>
      <c r="E28" s="382"/>
      <c r="F28" s="293"/>
      <c r="G28" s="452"/>
      <c r="H28" s="649"/>
      <c r="I28" s="650"/>
      <c r="J28" s="294"/>
      <c r="K28" s="295"/>
      <c r="L28" s="453"/>
      <c r="M28" s="400"/>
    </row>
    <row r="29" spans="2:21" ht="19.5" customHeight="1" thickTop="1" x14ac:dyDescent="0.4">
      <c r="B29" s="1615" t="s">
        <v>154</v>
      </c>
      <c r="C29" s="1616"/>
      <c r="D29" s="1616"/>
      <c r="E29" s="1616"/>
      <c r="F29" s="1617"/>
      <c r="G29" s="752">
        <f ca="1">IF(SUM(G8:OFFSET(G29,-1,0))&gt;0,SUM(G8:OFFSET(G29,-1,0)),"")</f>
        <v>4794543</v>
      </c>
      <c r="H29" s="753">
        <f ca="1">IF(SUM(H8:OFFSET(H29,-1,0))&gt;0,SUM(H8:OFFSET(H29,-1,0)),"")</f>
        <v>4689000</v>
      </c>
      <c r="I29" s="754">
        <f ca="1">IFERROR(SUM(G29-H29),"")</f>
        <v>105543</v>
      </c>
      <c r="J29" s="444"/>
      <c r="K29" s="445"/>
      <c r="L29" s="446"/>
      <c r="M29" s="447"/>
    </row>
    <row r="30" spans="2:21" ht="18.75" customHeight="1" x14ac:dyDescent="0.4">
      <c r="B30" s="225" t="s">
        <v>155</v>
      </c>
      <c r="C30" s="226"/>
      <c r="D30" s="227"/>
      <c r="E30" s="227"/>
      <c r="F30" s="228"/>
      <c r="G30" s="228"/>
      <c r="H30" s="229"/>
      <c r="I30" s="230"/>
      <c r="J30" s="230"/>
      <c r="K30" s="230"/>
    </row>
    <row r="31" spans="2:21" ht="14.25" customHeight="1" x14ac:dyDescent="0.4">
      <c r="B31" s="300"/>
      <c r="C31" s="300"/>
      <c r="D31" s="300"/>
      <c r="E31" s="300"/>
      <c r="F31" s="300"/>
      <c r="G31" s="300"/>
      <c r="H31" s="300"/>
      <c r="I31" s="300"/>
      <c r="J31" s="300"/>
      <c r="K31" s="300"/>
      <c r="P31" s="74"/>
      <c r="Q31" s="74"/>
      <c r="R31" s="74"/>
      <c r="S31" s="74"/>
      <c r="T31" s="74"/>
      <c r="U31" s="74"/>
    </row>
    <row r="32" spans="2:21" ht="14.25" customHeight="1" x14ac:dyDescent="0.4">
      <c r="B32" s="300"/>
      <c r="C32" s="300"/>
      <c r="D32" s="300"/>
      <c r="E32" s="300"/>
      <c r="F32" s="300"/>
      <c r="G32" s="300"/>
      <c r="H32" s="300"/>
      <c r="I32" s="300"/>
      <c r="J32" s="300"/>
      <c r="K32" s="300"/>
      <c r="P32" s="74"/>
      <c r="Q32" s="74"/>
      <c r="R32" s="74"/>
      <c r="S32" s="74"/>
      <c r="T32" s="74"/>
      <c r="U32" s="74"/>
    </row>
    <row r="33" spans="1:15" s="76" customFormat="1" ht="19.5" customHeight="1" x14ac:dyDescent="0.45">
      <c r="A33" s="231"/>
      <c r="B33" s="232" t="s">
        <v>231</v>
      </c>
      <c r="C33" s="454">
        <v>1</v>
      </c>
      <c r="D33" s="1601" t="s">
        <v>367</v>
      </c>
      <c r="E33" s="1601"/>
      <c r="F33" s="73"/>
      <c r="G33" s="234" t="s">
        <v>231</v>
      </c>
      <c r="H33" s="256">
        <v>2</v>
      </c>
      <c r="I33" s="257" t="s">
        <v>366</v>
      </c>
      <c r="J33" s="73"/>
      <c r="K33" s="233" t="s">
        <v>156</v>
      </c>
      <c r="L33" s="235"/>
      <c r="N33" s="231"/>
      <c r="O33" s="259"/>
    </row>
    <row r="34" spans="1:15" s="76" customFormat="1" ht="19.5" customHeight="1" x14ac:dyDescent="0.45">
      <c r="A34" s="231"/>
      <c r="B34" s="1598" t="s">
        <v>157</v>
      </c>
      <c r="C34" s="1598"/>
      <c r="D34" s="1611" t="s">
        <v>158</v>
      </c>
      <c r="E34" s="1613"/>
      <c r="F34" s="236"/>
      <c r="G34" s="1598" t="s">
        <v>157</v>
      </c>
      <c r="H34" s="1598"/>
      <c r="I34" s="1611" t="s">
        <v>158</v>
      </c>
      <c r="J34" s="1612"/>
      <c r="K34" s="1613"/>
      <c r="L34" s="75"/>
      <c r="N34" s="231"/>
    </row>
    <row r="35" spans="1:15" s="76" customFormat="1" ht="19.5" customHeight="1" x14ac:dyDescent="0.45">
      <c r="A35" s="231"/>
      <c r="B35" s="1598"/>
      <c r="C35" s="1598"/>
      <c r="D35" s="103" t="s">
        <v>228</v>
      </c>
      <c r="E35" s="253" t="s">
        <v>229</v>
      </c>
      <c r="F35" s="236"/>
      <c r="G35" s="1598"/>
      <c r="H35" s="1598"/>
      <c r="I35" s="103" t="s">
        <v>228</v>
      </c>
      <c r="J35" s="1609" t="s">
        <v>229</v>
      </c>
      <c r="K35" s="1610"/>
      <c r="L35" s="75"/>
      <c r="N35" s="231"/>
    </row>
    <row r="36" spans="1:15" s="76" customFormat="1" ht="19.5" customHeight="1" x14ac:dyDescent="0.45">
      <c r="A36" s="231"/>
      <c r="B36" s="1593" t="s">
        <v>1076</v>
      </c>
      <c r="C36" s="1593"/>
      <c r="D36" s="755">
        <f>SUMIFS($G$8:$G$28,$C$8:$C$28,B36,$F$8:$F$28,$C$33)</f>
        <v>100000</v>
      </c>
      <c r="E36" s="756"/>
      <c r="F36" s="236"/>
      <c r="G36" s="1593" t="s">
        <v>1076</v>
      </c>
      <c r="H36" s="1593"/>
      <c r="I36" s="755">
        <f>SUMIFS($G$8:$G$28,$C$8:$C$28,G36,$F$8:$F$28,$H$33)</f>
        <v>200000</v>
      </c>
      <c r="J36" s="1599"/>
      <c r="K36" s="1600"/>
      <c r="L36" s="75"/>
      <c r="N36" s="231"/>
    </row>
    <row r="37" spans="1:15" s="76" customFormat="1" ht="19.5" customHeight="1" x14ac:dyDescent="0.45">
      <c r="A37" s="231"/>
      <c r="B37" s="1593" t="s">
        <v>1077</v>
      </c>
      <c r="C37" s="1593"/>
      <c r="D37" s="757">
        <f>SUMIFS($G$8:$G$28,$C$8:$C$28,B37,$F$8:$F$28,$C$33)</f>
        <v>2654500</v>
      </c>
      <c r="E37" s="756"/>
      <c r="F37" s="236"/>
      <c r="G37" s="1593" t="s">
        <v>1077</v>
      </c>
      <c r="H37" s="1593"/>
      <c r="I37" s="757">
        <f>SUMIFS($G$8:$G$28,$C$8:$C$28,G37,$F$8:$F$28,$H$33)</f>
        <v>1840000</v>
      </c>
      <c r="J37" s="1599"/>
      <c r="K37" s="1600"/>
      <c r="L37" s="75"/>
      <c r="N37" s="231"/>
    </row>
    <row r="38" spans="1:15" s="76" customFormat="1" ht="19.5" customHeight="1" x14ac:dyDescent="0.45">
      <c r="A38" s="231"/>
      <c r="B38" s="1593" t="s">
        <v>1078</v>
      </c>
      <c r="C38" s="1593"/>
      <c r="D38" s="757">
        <f>SUMIFS($G$8:$G$28,$C$8:$C$28,B38,$F$8:$F$28,$C$33)</f>
        <v>43</v>
      </c>
      <c r="E38" s="756"/>
      <c r="F38" s="236"/>
      <c r="G38" s="1593" t="s">
        <v>1078</v>
      </c>
      <c r="H38" s="1593"/>
      <c r="I38" s="757">
        <f>SUMIFS($G$8:$G$28,$C$8:$C$28,G38,$F$8:$F$28,$H$33)</f>
        <v>0</v>
      </c>
      <c r="J38" s="1599"/>
      <c r="K38" s="1600"/>
      <c r="L38" s="75"/>
      <c r="N38" s="231"/>
    </row>
    <row r="39" spans="1:15" s="76" customFormat="1" ht="19.5" customHeight="1" x14ac:dyDescent="0.45">
      <c r="A39" s="231"/>
      <c r="B39" s="1593" t="s">
        <v>1079</v>
      </c>
      <c r="C39" s="1593"/>
      <c r="D39" s="758"/>
      <c r="E39" s="759">
        <f>SUMIFS($H$8:$H$28,$C$8:$C$28,B39,$F$8:$F$28,$C$33)</f>
        <v>2020000</v>
      </c>
      <c r="F39" s="236"/>
      <c r="G39" s="1593" t="s">
        <v>1079</v>
      </c>
      <c r="H39" s="1593"/>
      <c r="I39" s="758"/>
      <c r="J39" s="1604">
        <f>SUMIFS($H$8:$H$28,$C$8:$C$28,G39,$F$8:$F$28,$H$33)</f>
        <v>80000</v>
      </c>
      <c r="K39" s="1605">
        <f>SUMIF($C$8:$C$27,H39,$H$8:$H$27)</f>
        <v>0</v>
      </c>
      <c r="L39" s="75"/>
      <c r="N39" s="231"/>
    </row>
    <row r="40" spans="1:15" s="76" customFormat="1" ht="19.5" customHeight="1" x14ac:dyDescent="0.45">
      <c r="A40" s="231"/>
      <c r="B40" s="1593" t="s">
        <v>1080</v>
      </c>
      <c r="C40" s="1593"/>
      <c r="D40" s="758"/>
      <c r="E40" s="759">
        <f>SUMIFS($H$8:$H$28,$C$8:$C$28,B40,$F$8:$F$28,$C$33)</f>
        <v>500000</v>
      </c>
      <c r="F40" s="236"/>
      <c r="G40" s="1593" t="s">
        <v>1080</v>
      </c>
      <c r="H40" s="1593"/>
      <c r="I40" s="758"/>
      <c r="J40" s="1604">
        <f>SUMIFS($H$8:$H$28,$C$8:$C$28,G40,$F$8:$F$28,$H$33)</f>
        <v>315360</v>
      </c>
      <c r="K40" s="1605">
        <f>SUMIF($C$8:$C$27,H40,$H$8:$H$27)</f>
        <v>0</v>
      </c>
      <c r="L40" s="75"/>
      <c r="N40" s="231"/>
    </row>
    <row r="41" spans="1:15" s="76" customFormat="1" ht="19.5" customHeight="1" x14ac:dyDescent="0.45">
      <c r="A41" s="231"/>
      <c r="B41" s="1593" t="s">
        <v>1081</v>
      </c>
      <c r="C41" s="1593"/>
      <c r="D41" s="758"/>
      <c r="E41" s="759">
        <f>SUMIFS($H$8:$H$28,$C$8:$C$28,B41,$F$8:$F$28,$C$33)</f>
        <v>0</v>
      </c>
      <c r="F41" s="236"/>
      <c r="G41" s="1593" t="s">
        <v>1081</v>
      </c>
      <c r="H41" s="1593"/>
      <c r="I41" s="758"/>
      <c r="J41" s="1604">
        <f>SUMIFS($H$8:$H$28,$C$8:$C$28,G41,$F$8:$F$28,$H$33)</f>
        <v>1644000</v>
      </c>
      <c r="K41" s="1605">
        <f>SUMIF($C$8:$C$27,H41,$H$8:$H$27)</f>
        <v>0</v>
      </c>
      <c r="L41" s="75"/>
      <c r="N41" s="231"/>
    </row>
    <row r="42" spans="1:15" s="76" customFormat="1" ht="19.5" customHeight="1" x14ac:dyDescent="0.45">
      <c r="A42" s="231"/>
      <c r="B42" s="1593" t="s">
        <v>1082</v>
      </c>
      <c r="C42" s="1593"/>
      <c r="D42" s="758"/>
      <c r="E42" s="759">
        <f>SUMIFS($H$8:$H$28,$C$8:$C$28,B42,$F$8:$F$28,$C$33)</f>
        <v>128000</v>
      </c>
      <c r="F42" s="236"/>
      <c r="G42" s="1593" t="s">
        <v>1082</v>
      </c>
      <c r="H42" s="1593"/>
      <c r="I42" s="758"/>
      <c r="J42" s="1604">
        <f>SUMIFS($H$8:$H$28,$C$8:$C$28,G42,$F$8:$F$28,$H$33)</f>
        <v>0</v>
      </c>
      <c r="K42" s="1605">
        <f>SUMIF($C$8:$C$27,H42,$H$8:$H$27)</f>
        <v>0</v>
      </c>
      <c r="L42" s="75"/>
      <c r="N42" s="231"/>
    </row>
    <row r="43" spans="1:15" s="76" customFormat="1" ht="19.5" customHeight="1" x14ac:dyDescent="0.45">
      <c r="A43" s="231"/>
      <c r="B43" s="1593" t="s">
        <v>1083</v>
      </c>
      <c r="C43" s="1593"/>
      <c r="D43" s="760"/>
      <c r="E43" s="759">
        <f>SUMIFS($H$8:$H$28,$C$8:$C$28,B43,$F$8:$F$28,$C$33)</f>
        <v>1000</v>
      </c>
      <c r="F43" s="236"/>
      <c r="G43" s="1593" t="s">
        <v>1083</v>
      </c>
      <c r="H43" s="1593"/>
      <c r="I43" s="760"/>
      <c r="J43" s="1604">
        <f>SUMIFS($H$8:$H$28,$C$8:$C$28,G43,$F$8:$F$28,$H$33)</f>
        <v>640</v>
      </c>
      <c r="K43" s="1605">
        <f>SUMIF($C$8:$C$27,H43,$H$8:$H$27)</f>
        <v>0</v>
      </c>
      <c r="L43" s="75"/>
      <c r="N43" s="231"/>
    </row>
    <row r="44" spans="1:15" s="76" customFormat="1" ht="19.5" customHeight="1" thickBot="1" x14ac:dyDescent="0.5">
      <c r="A44" s="231"/>
      <c r="B44" s="1614" t="s">
        <v>1269</v>
      </c>
      <c r="C44" s="1614"/>
      <c r="D44" s="761"/>
      <c r="E44" s="762">
        <f>D45-SUM(E36:E43)</f>
        <v>105543</v>
      </c>
      <c r="F44" s="236"/>
      <c r="G44" s="1594" t="s">
        <v>1048</v>
      </c>
      <c r="H44" s="1594"/>
      <c r="I44" s="761"/>
      <c r="J44" s="1606">
        <f>I45-SUM(J36:K43)</f>
        <v>0</v>
      </c>
      <c r="K44" s="1607"/>
      <c r="L44" s="75"/>
      <c r="N44" s="231"/>
    </row>
    <row r="45" spans="1:15" s="76" customFormat="1" ht="19.5" customHeight="1" thickTop="1" x14ac:dyDescent="0.45">
      <c r="A45" s="231"/>
      <c r="B45" s="1608" t="s">
        <v>230</v>
      </c>
      <c r="C45" s="1608"/>
      <c r="D45" s="763">
        <f>SUM(D36:D44)</f>
        <v>2754543</v>
      </c>
      <c r="E45" s="764">
        <f>SUM(E36:E44)</f>
        <v>2754543</v>
      </c>
      <c r="F45" s="236"/>
      <c r="G45" s="1608" t="s">
        <v>230</v>
      </c>
      <c r="H45" s="1608"/>
      <c r="I45" s="763">
        <f>SUM(I36:I44)</f>
        <v>2040000</v>
      </c>
      <c r="J45" s="1602">
        <f>SUM(J36:K44)</f>
        <v>2040000</v>
      </c>
      <c r="K45" s="1603"/>
      <c r="L45" s="75"/>
      <c r="N45" s="231"/>
    </row>
    <row r="46" spans="1:15" s="76" customFormat="1" ht="7.5" customHeight="1" x14ac:dyDescent="0.45">
      <c r="A46" s="231"/>
      <c r="B46" s="237"/>
      <c r="C46" s="238"/>
      <c r="D46" s="239"/>
      <c r="E46" s="240"/>
      <c r="G46" s="241"/>
      <c r="H46" s="242"/>
      <c r="I46" s="243"/>
      <c r="J46" s="243"/>
      <c r="K46" s="242"/>
      <c r="L46" s="235"/>
      <c r="N46" s="231"/>
      <c r="O46" s="75"/>
    </row>
    <row r="47" spans="1:15" s="77" customFormat="1" ht="18" customHeight="1" x14ac:dyDescent="0.45">
      <c r="B47" s="78" t="s">
        <v>394</v>
      </c>
      <c r="C47" s="79"/>
      <c r="D47" s="78"/>
      <c r="E47" s="78"/>
      <c r="F47" s="78"/>
      <c r="G47" s="78"/>
      <c r="H47" s="78"/>
      <c r="I47" s="78"/>
      <c r="J47" s="244"/>
      <c r="K47" s="244"/>
      <c r="L47" s="244"/>
    </row>
    <row r="48" spans="1:15" s="77" customFormat="1" ht="18" customHeight="1" x14ac:dyDescent="0.45">
      <c r="B48" s="245" t="s">
        <v>159</v>
      </c>
      <c r="C48" s="245" t="s">
        <v>393</v>
      </c>
      <c r="D48" s="1595" t="s">
        <v>1270</v>
      </c>
      <c r="E48" s="1596"/>
      <c r="F48" s="1596"/>
      <c r="G48" s="1596"/>
      <c r="H48" s="1596"/>
      <c r="I48" s="1596"/>
      <c r="J48" s="1596"/>
      <c r="K48" s="1596"/>
      <c r="L48" s="1597"/>
    </row>
    <row r="49" spans="2:12" s="77" customFormat="1" ht="18" customHeight="1" x14ac:dyDescent="0.45">
      <c r="B49" s="245">
        <v>1</v>
      </c>
      <c r="C49" s="245" t="s">
        <v>336</v>
      </c>
      <c r="D49" s="1590" t="s">
        <v>339</v>
      </c>
      <c r="E49" s="1591"/>
      <c r="F49" s="1591"/>
      <c r="G49" s="1591"/>
      <c r="H49" s="1591"/>
      <c r="I49" s="1591"/>
      <c r="J49" s="1591"/>
      <c r="K49" s="1591"/>
      <c r="L49" s="1592"/>
    </row>
    <row r="50" spans="2:12" s="77" customFormat="1" ht="18" customHeight="1" x14ac:dyDescent="0.45">
      <c r="B50" s="245">
        <v>2</v>
      </c>
      <c r="C50" s="245" t="s">
        <v>337</v>
      </c>
      <c r="D50" s="1590" t="s">
        <v>826</v>
      </c>
      <c r="E50" s="1591"/>
      <c r="F50" s="1591"/>
      <c r="G50" s="1591"/>
      <c r="H50" s="1591"/>
      <c r="I50" s="1591"/>
      <c r="J50" s="1591"/>
      <c r="K50" s="1591"/>
      <c r="L50" s="1592"/>
    </row>
    <row r="51" spans="2:12" s="77" customFormat="1" ht="18" customHeight="1" x14ac:dyDescent="0.45">
      <c r="B51" s="245">
        <v>3</v>
      </c>
      <c r="C51" s="245" t="s">
        <v>338</v>
      </c>
      <c r="D51" s="1590" t="s">
        <v>1040</v>
      </c>
      <c r="E51" s="1591"/>
      <c r="F51" s="1591"/>
      <c r="G51" s="1591"/>
      <c r="H51" s="1591"/>
      <c r="I51" s="1591"/>
      <c r="J51" s="1591"/>
      <c r="K51" s="1591"/>
      <c r="L51" s="1592"/>
    </row>
    <row r="52" spans="2:12" s="77" customFormat="1" ht="18" customHeight="1" x14ac:dyDescent="0.45">
      <c r="B52" s="245">
        <v>4</v>
      </c>
      <c r="C52" s="245" t="s">
        <v>160</v>
      </c>
      <c r="D52" s="1590" t="s">
        <v>161</v>
      </c>
      <c r="E52" s="1591"/>
      <c r="F52" s="1591"/>
      <c r="G52" s="1591"/>
      <c r="H52" s="1591"/>
      <c r="I52" s="1591"/>
      <c r="J52" s="1591"/>
      <c r="K52" s="1591"/>
      <c r="L52" s="1592"/>
    </row>
    <row r="53" spans="2:12" s="77" customFormat="1" ht="24.75" customHeight="1" x14ac:dyDescent="0.45">
      <c r="B53" s="245">
        <v>5</v>
      </c>
      <c r="C53" s="246" t="s">
        <v>11</v>
      </c>
      <c r="D53" s="1590" t="s">
        <v>1042</v>
      </c>
      <c r="E53" s="1591"/>
      <c r="F53" s="1591"/>
      <c r="G53" s="1591"/>
      <c r="H53" s="1591"/>
      <c r="I53" s="1591"/>
      <c r="J53" s="1591"/>
      <c r="K53" s="1591"/>
      <c r="L53" s="1592"/>
    </row>
    <row r="54" spans="2:12" s="77" customFormat="1" ht="24.75" customHeight="1" x14ac:dyDescent="0.45">
      <c r="B54" s="245">
        <v>6</v>
      </c>
      <c r="C54" s="245" t="s">
        <v>12</v>
      </c>
      <c r="D54" s="1590" t="s">
        <v>180</v>
      </c>
      <c r="E54" s="1591"/>
      <c r="F54" s="1591"/>
      <c r="G54" s="1591"/>
      <c r="H54" s="1591"/>
      <c r="I54" s="1591"/>
      <c r="J54" s="1591"/>
      <c r="K54" s="1591"/>
      <c r="L54" s="1592"/>
    </row>
    <row r="55" spans="2:12" s="77" customFormat="1" ht="28.5" customHeight="1" x14ac:dyDescent="0.45">
      <c r="B55" s="247">
        <v>7</v>
      </c>
      <c r="C55" s="247" t="s">
        <v>317</v>
      </c>
      <c r="D55" s="1590" t="s">
        <v>1041</v>
      </c>
      <c r="E55" s="1591"/>
      <c r="F55" s="1591"/>
      <c r="G55" s="1591"/>
      <c r="H55" s="1591"/>
      <c r="I55" s="1591"/>
      <c r="J55" s="1591"/>
      <c r="K55" s="1591"/>
      <c r="L55" s="1592"/>
    </row>
    <row r="56" spans="2:12" s="77" customFormat="1" ht="18.75" customHeight="1" x14ac:dyDescent="0.45">
      <c r="B56" s="247">
        <v>8</v>
      </c>
      <c r="C56" s="247" t="s">
        <v>7</v>
      </c>
      <c r="D56" s="1590" t="s">
        <v>342</v>
      </c>
      <c r="E56" s="1591"/>
      <c r="F56" s="1591"/>
      <c r="G56" s="1591"/>
      <c r="H56" s="1591"/>
      <c r="I56" s="1591"/>
      <c r="J56" s="1591"/>
      <c r="K56" s="1591"/>
      <c r="L56" s="1592"/>
    </row>
    <row r="57" spans="2:12" ht="18.75" customHeight="1" x14ac:dyDescent="0.4"/>
  </sheetData>
  <mergeCells count="72">
    <mergeCell ref="D27:E27"/>
    <mergeCell ref="D22:E22"/>
    <mergeCell ref="D34:E34"/>
    <mergeCell ref="D16:E16"/>
    <mergeCell ref="B29:F29"/>
    <mergeCell ref="D26:E26"/>
    <mergeCell ref="D20:E20"/>
    <mergeCell ref="D18:E18"/>
    <mergeCell ref="D25:E25"/>
    <mergeCell ref="D23:E23"/>
    <mergeCell ref="B34:C35"/>
    <mergeCell ref="D24:E24"/>
    <mergeCell ref="D21:E21"/>
    <mergeCell ref="D19:E19"/>
    <mergeCell ref="J39:K39"/>
    <mergeCell ref="G40:H40"/>
    <mergeCell ref="G41:H41"/>
    <mergeCell ref="B36:C36"/>
    <mergeCell ref="B37:C37"/>
    <mergeCell ref="G39:H39"/>
    <mergeCell ref="G37:H37"/>
    <mergeCell ref="B45:C45"/>
    <mergeCell ref="B43:C43"/>
    <mergeCell ref="B44:C44"/>
    <mergeCell ref="B38:C38"/>
    <mergeCell ref="B40:C40"/>
    <mergeCell ref="B41:C41"/>
    <mergeCell ref="B42:C42"/>
    <mergeCell ref="B39:C39"/>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I34:K34"/>
    <mergeCell ref="G34:H35"/>
    <mergeCell ref="G36:H36"/>
    <mergeCell ref="G38:H38"/>
    <mergeCell ref="J37:K37"/>
    <mergeCell ref="J38:K38"/>
    <mergeCell ref="D53:L53"/>
    <mergeCell ref="G42:H42"/>
    <mergeCell ref="G43:H43"/>
    <mergeCell ref="G44:H44"/>
    <mergeCell ref="D50:L50"/>
    <mergeCell ref="D51:L51"/>
    <mergeCell ref="D48:L48"/>
    <mergeCell ref="D7:E7"/>
    <mergeCell ref="D8:E8"/>
    <mergeCell ref="D9:E9"/>
    <mergeCell ref="D10:E10"/>
    <mergeCell ref="D11:E11"/>
    <mergeCell ref="D14:E14"/>
    <mergeCell ref="D12:E12"/>
    <mergeCell ref="D17:E17"/>
    <mergeCell ref="D15:E15"/>
    <mergeCell ref="D13:E13"/>
    <mergeCell ref="K2:M2"/>
    <mergeCell ref="B3:M3"/>
    <mergeCell ref="B4:M4"/>
    <mergeCell ref="B5:M5"/>
    <mergeCell ref="B6:M6"/>
  </mergeCells>
  <phoneticPr fontId="20"/>
  <dataValidations count="4">
    <dataValidation imeMode="off" allowBlank="1" showInputMessage="1" showErrorMessage="1" sqref="J8:K28 G8:H28 B8:B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scale="82"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49"/>
  <sheetViews>
    <sheetView view="pageBreakPreview" zoomScaleNormal="100" zoomScaleSheetLayoutView="100" workbookViewId="0"/>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8" customFormat="1" ht="27.75" customHeight="1" x14ac:dyDescent="0.15">
      <c r="A2" s="19"/>
      <c r="B2" s="104"/>
      <c r="C2" s="104"/>
      <c r="D2" s="104"/>
      <c r="Q2" s="1626" t="s">
        <v>827</v>
      </c>
      <c r="R2" s="1626"/>
      <c r="S2" s="1626"/>
      <c r="T2" s="1626"/>
    </row>
    <row r="3" spans="1:28" s="21" customFormat="1" ht="25.5" customHeight="1" x14ac:dyDescent="0.15">
      <c r="C3" s="937" t="str">
        <f>'はじめに（PC）'!$D$3</f>
        <v>△△市</v>
      </c>
      <c r="D3" s="937"/>
      <c r="E3" s="21" t="s">
        <v>1245</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1620" t="str">
        <f>'はじめに（PC）'!D4&amp;""</f>
        <v>あいうえお活動組織</v>
      </c>
      <c r="Q5" s="1620"/>
      <c r="R5" s="1620"/>
      <c r="S5" s="1620"/>
      <c r="T5" s="1620"/>
    </row>
    <row r="6" spans="1:28" s="18" customFormat="1" ht="24" customHeight="1" x14ac:dyDescent="0.15">
      <c r="A6" s="107"/>
      <c r="B6" s="107"/>
      <c r="C6" s="107"/>
      <c r="D6" s="107"/>
      <c r="P6" s="1621" t="str">
        <f>'はじめに（PC）'!D5&amp;""</f>
        <v>多面　太郎</v>
      </c>
      <c r="Q6" s="1621"/>
      <c r="R6" s="1621"/>
      <c r="S6" s="1621"/>
      <c r="T6" s="1621"/>
      <c r="U6" s="18" t="s">
        <v>548</v>
      </c>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828</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940" t="s">
        <v>974</v>
      </c>
      <c r="C11" s="940"/>
      <c r="D11" s="940"/>
      <c r="E11" s="940"/>
      <c r="F11" s="940"/>
      <c r="G11" s="940"/>
      <c r="H11" s="940"/>
      <c r="I11" s="940"/>
      <c r="J11" s="940"/>
      <c r="K11" s="940"/>
      <c r="L11" s="940"/>
      <c r="M11" s="940"/>
      <c r="N11" s="940"/>
      <c r="O11" s="940"/>
      <c r="P11" s="940"/>
      <c r="Q11" s="940"/>
      <c r="R11" s="940"/>
      <c r="S11" s="940"/>
    </row>
    <row r="12" spans="1:28" s="28" customFormat="1" ht="6.75" customHeight="1" x14ac:dyDescent="0.15">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2" t="s">
        <v>100</v>
      </c>
      <c r="W13" s="2"/>
      <c r="X13" s="2"/>
      <c r="AA13" s="3"/>
      <c r="AB13" s="4"/>
    </row>
    <row r="14" spans="1:28" s="6" customFormat="1" ht="29.25" customHeight="1" x14ac:dyDescent="0.4">
      <c r="A14" s="1730" t="s">
        <v>86</v>
      </c>
      <c r="B14" s="1730"/>
      <c r="C14" s="1730"/>
      <c r="D14" s="1730"/>
      <c r="E14" s="1730"/>
      <c r="F14" s="1730"/>
      <c r="G14" s="1730"/>
      <c r="H14" s="1730"/>
      <c r="I14" s="1730"/>
      <c r="J14" s="1730"/>
      <c r="K14" s="1730"/>
      <c r="L14" s="1730"/>
      <c r="M14" s="1730"/>
      <c r="N14" s="1730"/>
      <c r="O14" s="1730"/>
      <c r="P14" s="1730"/>
      <c r="Q14" s="1730"/>
      <c r="R14" s="1730"/>
      <c r="S14" s="1730"/>
      <c r="T14" s="1730"/>
      <c r="U14" s="1730"/>
      <c r="V14" s="1730"/>
      <c r="W14" s="5"/>
      <c r="X14" s="5"/>
      <c r="Y14" s="5"/>
      <c r="Z14" s="5"/>
      <c r="AA14" s="5"/>
    </row>
    <row r="15" spans="1:28" ht="24" customHeight="1" x14ac:dyDescent="0.15">
      <c r="A15" s="127"/>
      <c r="B15" s="127"/>
      <c r="C15" s="127"/>
      <c r="D15" s="131"/>
      <c r="E15" s="131"/>
      <c r="F15" s="131"/>
      <c r="G15" s="131"/>
      <c r="H15" s="131"/>
      <c r="I15" s="131"/>
      <c r="J15" s="131"/>
      <c r="K15" s="131"/>
      <c r="L15" s="38"/>
      <c r="M15" s="1731" t="s">
        <v>48</v>
      </c>
      <c r="N15" s="1732"/>
      <c r="O15" s="1733" t="str">
        <f>'様式1-1号'!E5&amp;""</f>
        <v>あいうえお活動組織</v>
      </c>
      <c r="P15" s="1734"/>
      <c r="Q15" s="1734"/>
      <c r="R15" s="1734"/>
      <c r="S15" s="1734"/>
      <c r="T15" s="1734"/>
      <c r="U15" s="1735"/>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3"/>
      <c r="B17" s="1622" t="s">
        <v>829</v>
      </c>
      <c r="C17" s="1622"/>
      <c r="D17" s="1622"/>
      <c r="E17" s="1622"/>
      <c r="F17" s="1622"/>
      <c r="G17" s="1622"/>
      <c r="H17" s="1622"/>
      <c r="I17" s="1622"/>
      <c r="J17" s="1622"/>
      <c r="K17" s="1622"/>
      <c r="L17" s="301"/>
      <c r="M17" s="8"/>
      <c r="N17" s="11"/>
      <c r="O17" s="9"/>
      <c r="P17" s="9"/>
      <c r="Q17" s="9"/>
      <c r="R17" s="5"/>
      <c r="S17" s="5"/>
      <c r="T17" s="5"/>
      <c r="U17" s="5"/>
      <c r="V17" s="5"/>
      <c r="W17" s="5"/>
      <c r="X17" s="5"/>
    </row>
    <row r="18" spans="1:24" s="6" customFormat="1" ht="26.25" customHeight="1" x14ac:dyDescent="0.45">
      <c r="B18" s="1742" t="s">
        <v>1</v>
      </c>
      <c r="C18" s="1005" t="s">
        <v>2</v>
      </c>
      <c r="D18" s="1235"/>
      <c r="E18" s="1235"/>
      <c r="F18" s="1235"/>
      <c r="G18" s="1235"/>
      <c r="H18" s="1235"/>
      <c r="I18" s="1235"/>
      <c r="J18" s="1235"/>
      <c r="K18" s="1006"/>
      <c r="L18" s="1074" t="s">
        <v>3</v>
      </c>
      <c r="M18" s="1074"/>
      <c r="N18" s="1074"/>
      <c r="O18" s="1074"/>
      <c r="P18" s="1005" t="s">
        <v>88</v>
      </c>
      <c r="Q18" s="1235"/>
      <c r="R18" s="1235"/>
      <c r="S18" s="1235"/>
      <c r="T18" s="1235"/>
      <c r="U18" s="1006"/>
      <c r="W18" s="17"/>
    </row>
    <row r="19" spans="1:24" s="6" customFormat="1" ht="35.25" customHeight="1" x14ac:dyDescent="0.4">
      <c r="B19" s="1743"/>
      <c r="C19" s="204" t="s">
        <v>234</v>
      </c>
      <c r="D19" s="1736" t="s">
        <v>975</v>
      </c>
      <c r="E19" s="1736"/>
      <c r="F19" s="1736"/>
      <c r="G19" s="1736"/>
      <c r="H19" s="1736"/>
      <c r="I19" s="1736"/>
      <c r="J19" s="1736"/>
      <c r="K19" s="1737"/>
      <c r="L19" s="1708">
        <f>金銭出納簿!D36</f>
        <v>100000</v>
      </c>
      <c r="M19" s="1709"/>
      <c r="N19" s="1709"/>
      <c r="O19" s="1710"/>
      <c r="P19" s="1723"/>
      <c r="Q19" s="1724"/>
      <c r="R19" s="1724"/>
      <c r="S19" s="1724"/>
      <c r="T19" s="1724"/>
      <c r="U19" s="1725"/>
    </row>
    <row r="20" spans="1:24" s="6" customFormat="1" ht="35.25" customHeight="1" x14ac:dyDescent="0.4">
      <c r="B20" s="1743"/>
      <c r="C20" s="205" t="s">
        <v>235</v>
      </c>
      <c r="D20" s="1738" t="s">
        <v>976</v>
      </c>
      <c r="E20" s="1738"/>
      <c r="F20" s="1738"/>
      <c r="G20" s="1738"/>
      <c r="H20" s="1738"/>
      <c r="I20" s="1738"/>
      <c r="J20" s="1738"/>
      <c r="K20" s="1739"/>
      <c r="L20" s="1678">
        <f>金銭出納簿!I36</f>
        <v>200000</v>
      </c>
      <c r="M20" s="1679"/>
      <c r="N20" s="1679"/>
      <c r="O20" s="1680"/>
      <c r="P20" s="1689"/>
      <c r="Q20" s="1690"/>
      <c r="R20" s="1690"/>
      <c r="S20" s="1690"/>
      <c r="T20" s="1690"/>
      <c r="U20" s="1691"/>
    </row>
    <row r="21" spans="1:24" s="6" customFormat="1" ht="26.25" customHeight="1" x14ac:dyDescent="0.4">
      <c r="B21" s="1743"/>
      <c r="C21" s="205" t="s">
        <v>236</v>
      </c>
      <c r="D21" s="1738" t="s">
        <v>384</v>
      </c>
      <c r="E21" s="1738"/>
      <c r="F21" s="1738"/>
      <c r="G21" s="1738"/>
      <c r="H21" s="1738"/>
      <c r="I21" s="1738"/>
      <c r="J21" s="1738"/>
      <c r="K21" s="1739"/>
      <c r="L21" s="1678">
        <f>金銭出納簿!D37</f>
        <v>2654500</v>
      </c>
      <c r="M21" s="1679"/>
      <c r="N21" s="1679"/>
      <c r="O21" s="1680"/>
      <c r="P21" s="1689"/>
      <c r="Q21" s="1690"/>
      <c r="R21" s="1690"/>
      <c r="S21" s="1690"/>
      <c r="T21" s="1690"/>
      <c r="U21" s="1691"/>
    </row>
    <row r="22" spans="1:24" s="6" customFormat="1" ht="26.25" customHeight="1" x14ac:dyDescent="0.4">
      <c r="B22" s="1743"/>
      <c r="C22" s="205" t="s">
        <v>1045</v>
      </c>
      <c r="D22" s="1738" t="s">
        <v>545</v>
      </c>
      <c r="E22" s="1738"/>
      <c r="F22" s="1738"/>
      <c r="G22" s="1738"/>
      <c r="H22" s="1738"/>
      <c r="I22" s="1738"/>
      <c r="J22" s="1738"/>
      <c r="K22" s="1739"/>
      <c r="L22" s="1678">
        <f>金銭出納簿!I37</f>
        <v>1840000</v>
      </c>
      <c r="M22" s="1679"/>
      <c r="N22" s="1679"/>
      <c r="O22" s="1680"/>
      <c r="P22" s="1689"/>
      <c r="Q22" s="1690"/>
      <c r="R22" s="1690"/>
      <c r="S22" s="1690"/>
      <c r="T22" s="1690"/>
      <c r="U22" s="1691"/>
    </row>
    <row r="23" spans="1:24" s="6" customFormat="1" ht="26.25" customHeight="1" thickBot="1" x14ac:dyDescent="0.45">
      <c r="B23" s="1743"/>
      <c r="C23" s="206" t="s">
        <v>1046</v>
      </c>
      <c r="D23" s="1738" t="s">
        <v>5</v>
      </c>
      <c r="E23" s="1738"/>
      <c r="F23" s="1738"/>
      <c r="G23" s="1738"/>
      <c r="H23" s="1738"/>
      <c r="I23" s="1738"/>
      <c r="J23" s="1738"/>
      <c r="K23" s="1739"/>
      <c r="L23" s="1702">
        <f>SUM(金銭出納簿!D38,金銭出納簿!I38)</f>
        <v>43</v>
      </c>
      <c r="M23" s="1703"/>
      <c r="N23" s="1703"/>
      <c r="O23" s="1704"/>
      <c r="P23" s="1726"/>
      <c r="Q23" s="1727"/>
      <c r="R23" s="1727"/>
      <c r="S23" s="1727"/>
      <c r="T23" s="1727"/>
      <c r="U23" s="1728"/>
    </row>
    <row r="24" spans="1:24" s="6" customFormat="1" ht="26.25" customHeight="1" thickTop="1" x14ac:dyDescent="0.4">
      <c r="B24" s="1744"/>
      <c r="C24" s="1745" t="s">
        <v>9</v>
      </c>
      <c r="D24" s="1746"/>
      <c r="E24" s="1746"/>
      <c r="F24" s="1746"/>
      <c r="G24" s="1746"/>
      <c r="H24" s="1746"/>
      <c r="I24" s="1746"/>
      <c r="J24" s="1746"/>
      <c r="K24" s="1747"/>
      <c r="L24" s="1705">
        <f>SUM(J19:L23)</f>
        <v>4794543</v>
      </c>
      <c r="M24" s="1705"/>
      <c r="N24" s="1705"/>
      <c r="O24" s="1705"/>
      <c r="P24" s="1694"/>
      <c r="Q24" s="1695"/>
      <c r="R24" s="1695"/>
      <c r="S24" s="1695"/>
      <c r="T24" s="1695"/>
      <c r="U24" s="1696"/>
    </row>
    <row r="25" spans="1:24" s="6" customFormat="1" ht="16.5" customHeight="1" x14ac:dyDescent="0.4">
      <c r="B25" s="142"/>
      <c r="C25" s="10"/>
      <c r="D25" s="10"/>
      <c r="E25" s="10"/>
      <c r="F25" s="10"/>
      <c r="G25" s="10"/>
      <c r="H25" s="10"/>
      <c r="I25" s="10"/>
      <c r="J25" s="10"/>
      <c r="K25" s="10"/>
      <c r="L25" s="272"/>
      <c r="M25" s="272"/>
      <c r="N25" s="272"/>
      <c r="O25" s="272"/>
      <c r="P25" s="10"/>
      <c r="Q25" s="10"/>
      <c r="R25" s="10"/>
      <c r="S25" s="10"/>
      <c r="T25" s="10"/>
      <c r="U25" s="10"/>
      <c r="V25" s="10"/>
      <c r="W25" s="10"/>
      <c r="X25" s="10"/>
    </row>
    <row r="26" spans="1:24" s="6" customFormat="1" ht="28.5" customHeight="1" x14ac:dyDescent="0.4">
      <c r="B26" s="1742" t="s">
        <v>340</v>
      </c>
      <c r="C26" s="1005" t="s">
        <v>2</v>
      </c>
      <c r="D26" s="1235"/>
      <c r="E26" s="1235"/>
      <c r="F26" s="1235"/>
      <c r="G26" s="1235"/>
      <c r="H26" s="1235"/>
      <c r="I26" s="1235"/>
      <c r="J26" s="1235"/>
      <c r="K26" s="1006"/>
      <c r="L26" s="1729" t="s">
        <v>3</v>
      </c>
      <c r="M26" s="1729"/>
      <c r="N26" s="1729"/>
      <c r="O26" s="1729"/>
      <c r="P26" s="1005" t="s">
        <v>88</v>
      </c>
      <c r="Q26" s="1235"/>
      <c r="R26" s="1235"/>
      <c r="S26" s="1235"/>
      <c r="T26" s="1235"/>
      <c r="U26" s="1006"/>
    </row>
    <row r="27" spans="1:24" s="6" customFormat="1" ht="37.5" customHeight="1" x14ac:dyDescent="0.45">
      <c r="B27" s="1743"/>
      <c r="C27" s="221" t="s">
        <v>4</v>
      </c>
      <c r="D27" s="1706" t="s">
        <v>543</v>
      </c>
      <c r="E27" s="1706"/>
      <c r="F27" s="1706"/>
      <c r="G27" s="1706"/>
      <c r="H27" s="1706"/>
      <c r="I27" s="1706"/>
      <c r="J27" s="1706"/>
      <c r="K27" s="1707"/>
      <c r="L27" s="1708">
        <f>SUM(L28:O31)</f>
        <v>2648000</v>
      </c>
      <c r="M27" s="1709"/>
      <c r="N27" s="1709"/>
      <c r="O27" s="1710"/>
      <c r="P27" s="1723"/>
      <c r="Q27" s="1724"/>
      <c r="R27" s="1724"/>
      <c r="S27" s="1724"/>
      <c r="T27" s="1724"/>
      <c r="U27" s="1725"/>
      <c r="W27" s="17"/>
    </row>
    <row r="28" spans="1:24" s="6" customFormat="1" ht="26.25" customHeight="1" x14ac:dyDescent="0.4">
      <c r="B28" s="1743"/>
      <c r="C28" s="207"/>
      <c r="D28" s="1692" t="s">
        <v>10</v>
      </c>
      <c r="E28" s="1692"/>
      <c r="F28" s="1692"/>
      <c r="G28" s="1692"/>
      <c r="H28" s="1692"/>
      <c r="I28" s="1692"/>
      <c r="J28" s="1692"/>
      <c r="K28" s="1693"/>
      <c r="L28" s="1678">
        <f>金銭出納簿!E39</f>
        <v>2020000</v>
      </c>
      <c r="M28" s="1679"/>
      <c r="N28" s="1679"/>
      <c r="O28" s="1680"/>
      <c r="P28" s="1689"/>
      <c r="Q28" s="1690"/>
      <c r="R28" s="1690"/>
      <c r="S28" s="1690"/>
      <c r="T28" s="1690"/>
      <c r="U28" s="1691"/>
    </row>
    <row r="29" spans="1:24" s="6" customFormat="1" ht="26.25" customHeight="1" x14ac:dyDescent="0.4">
      <c r="B29" s="1743"/>
      <c r="C29" s="207"/>
      <c r="D29" s="1692" t="s">
        <v>11</v>
      </c>
      <c r="E29" s="1692"/>
      <c r="F29" s="1692"/>
      <c r="G29" s="1692"/>
      <c r="H29" s="1692"/>
      <c r="I29" s="1692"/>
      <c r="J29" s="1692"/>
      <c r="K29" s="1693"/>
      <c r="L29" s="1678">
        <f>金銭出納簿!E40</f>
        <v>500000</v>
      </c>
      <c r="M29" s="1679"/>
      <c r="N29" s="1679"/>
      <c r="O29" s="1680"/>
      <c r="P29" s="1689"/>
      <c r="Q29" s="1690"/>
      <c r="R29" s="1690"/>
      <c r="S29" s="1690"/>
      <c r="T29" s="1690"/>
      <c r="U29" s="1691"/>
    </row>
    <row r="30" spans="1:24" s="6" customFormat="1" ht="26.25" customHeight="1" x14ac:dyDescent="0.4">
      <c r="B30" s="1743"/>
      <c r="C30" s="207"/>
      <c r="D30" s="1692" t="s">
        <v>12</v>
      </c>
      <c r="E30" s="1692"/>
      <c r="F30" s="1692"/>
      <c r="G30" s="1692"/>
      <c r="H30" s="1692"/>
      <c r="I30" s="1692"/>
      <c r="J30" s="1692"/>
      <c r="K30" s="1693"/>
      <c r="L30" s="1678">
        <f>金銭出納簿!E41</f>
        <v>0</v>
      </c>
      <c r="M30" s="1679"/>
      <c r="N30" s="1679"/>
      <c r="O30" s="1680"/>
      <c r="P30" s="1689"/>
      <c r="Q30" s="1690"/>
      <c r="R30" s="1690"/>
      <c r="S30" s="1690"/>
      <c r="T30" s="1690"/>
      <c r="U30" s="1691"/>
    </row>
    <row r="31" spans="1:24" s="6" customFormat="1" ht="26.25" customHeight="1" x14ac:dyDescent="0.4">
      <c r="B31" s="1743"/>
      <c r="C31" s="208"/>
      <c r="D31" s="1692" t="s">
        <v>13</v>
      </c>
      <c r="E31" s="1692"/>
      <c r="F31" s="1692"/>
      <c r="G31" s="1692"/>
      <c r="H31" s="1692"/>
      <c r="I31" s="1692"/>
      <c r="J31" s="1692"/>
      <c r="K31" s="1693"/>
      <c r="L31" s="1678">
        <f>金銭出納簿!E42</f>
        <v>128000</v>
      </c>
      <c r="M31" s="1679"/>
      <c r="N31" s="1679"/>
      <c r="O31" s="1680"/>
      <c r="P31" s="1689"/>
      <c r="Q31" s="1690"/>
      <c r="R31" s="1690"/>
      <c r="S31" s="1690"/>
      <c r="T31" s="1690"/>
      <c r="U31" s="1691"/>
    </row>
    <row r="32" spans="1:24" s="6" customFormat="1" ht="29.25" customHeight="1" x14ac:dyDescent="0.4">
      <c r="B32" s="1743"/>
      <c r="C32" s="206" t="s">
        <v>6</v>
      </c>
      <c r="D32" s="1740" t="s">
        <v>544</v>
      </c>
      <c r="E32" s="1740"/>
      <c r="F32" s="1740"/>
      <c r="G32" s="1740"/>
      <c r="H32" s="1740"/>
      <c r="I32" s="1740"/>
      <c r="J32" s="1740"/>
      <c r="K32" s="1741"/>
      <c r="L32" s="1678">
        <f>SUM(L33:O36)</f>
        <v>2039360</v>
      </c>
      <c r="M32" s="1679"/>
      <c r="N32" s="1679"/>
      <c r="O32" s="1680"/>
      <c r="P32" s="1689"/>
      <c r="Q32" s="1690"/>
      <c r="R32" s="1690"/>
      <c r="S32" s="1690"/>
      <c r="T32" s="1690"/>
      <c r="U32" s="1691"/>
    </row>
    <row r="33" spans="1:24" s="6" customFormat="1" ht="26.25" customHeight="1" x14ac:dyDescent="0.4">
      <c r="B33" s="1743"/>
      <c r="C33" s="207"/>
      <c r="D33" s="1692" t="s">
        <v>10</v>
      </c>
      <c r="E33" s="1692"/>
      <c r="F33" s="1692"/>
      <c r="G33" s="1692"/>
      <c r="H33" s="1692"/>
      <c r="I33" s="1692"/>
      <c r="J33" s="1692"/>
      <c r="K33" s="1693"/>
      <c r="L33" s="1678">
        <f>金銭出納簿!J39</f>
        <v>80000</v>
      </c>
      <c r="M33" s="1679"/>
      <c r="N33" s="1679"/>
      <c r="O33" s="1680"/>
      <c r="P33" s="1689"/>
      <c r="Q33" s="1690"/>
      <c r="R33" s="1690"/>
      <c r="S33" s="1690"/>
      <c r="T33" s="1690"/>
      <c r="U33" s="1691"/>
    </row>
    <row r="34" spans="1:24" s="6" customFormat="1" ht="26.25" customHeight="1" x14ac:dyDescent="0.4">
      <c r="B34" s="1743"/>
      <c r="C34" s="207"/>
      <c r="D34" s="1692" t="s">
        <v>11</v>
      </c>
      <c r="E34" s="1692"/>
      <c r="F34" s="1692"/>
      <c r="G34" s="1692"/>
      <c r="H34" s="1692"/>
      <c r="I34" s="1692"/>
      <c r="J34" s="1692"/>
      <c r="K34" s="1693"/>
      <c r="L34" s="1678">
        <f>金銭出納簿!J40</f>
        <v>315360</v>
      </c>
      <c r="M34" s="1679"/>
      <c r="N34" s="1679"/>
      <c r="O34" s="1680"/>
      <c r="P34" s="1689"/>
      <c r="Q34" s="1690"/>
      <c r="R34" s="1690"/>
      <c r="S34" s="1690"/>
      <c r="T34" s="1690"/>
      <c r="U34" s="1691"/>
    </row>
    <row r="35" spans="1:24" s="6" customFormat="1" ht="26.25" customHeight="1" x14ac:dyDescent="0.4">
      <c r="B35" s="1743"/>
      <c r="C35" s="207"/>
      <c r="D35" s="1692" t="s">
        <v>12</v>
      </c>
      <c r="E35" s="1692"/>
      <c r="F35" s="1692"/>
      <c r="G35" s="1692"/>
      <c r="H35" s="1692"/>
      <c r="I35" s="1692"/>
      <c r="J35" s="1692"/>
      <c r="K35" s="1693"/>
      <c r="L35" s="1678">
        <f>金銭出納簿!J41</f>
        <v>1644000</v>
      </c>
      <c r="M35" s="1679"/>
      <c r="N35" s="1679"/>
      <c r="O35" s="1680"/>
      <c r="P35" s="1689"/>
      <c r="Q35" s="1690"/>
      <c r="R35" s="1690"/>
      <c r="S35" s="1690"/>
      <c r="T35" s="1690"/>
      <c r="U35" s="1691"/>
    </row>
    <row r="36" spans="1:24" s="6" customFormat="1" ht="26.25" customHeight="1" x14ac:dyDescent="0.4">
      <c r="B36" s="1743"/>
      <c r="C36" s="208"/>
      <c r="D36" s="1692" t="s">
        <v>13</v>
      </c>
      <c r="E36" s="1692"/>
      <c r="F36" s="1692"/>
      <c r="G36" s="1692"/>
      <c r="H36" s="1692"/>
      <c r="I36" s="1692"/>
      <c r="J36" s="1692"/>
      <c r="K36" s="1693"/>
      <c r="L36" s="1678">
        <f>金銭出納簿!J42</f>
        <v>0</v>
      </c>
      <c r="M36" s="1679"/>
      <c r="N36" s="1679"/>
      <c r="O36" s="1680"/>
      <c r="P36" s="1689"/>
      <c r="Q36" s="1690"/>
      <c r="R36" s="1690"/>
      <c r="S36" s="1690"/>
      <c r="T36" s="1690"/>
      <c r="U36" s="1691"/>
    </row>
    <row r="37" spans="1:24" s="6" customFormat="1" ht="25.5" customHeight="1" x14ac:dyDescent="0.4">
      <c r="B37" s="1743"/>
      <c r="C37" s="205" t="s">
        <v>8</v>
      </c>
      <c r="D37" s="1692" t="s">
        <v>7</v>
      </c>
      <c r="E37" s="1692"/>
      <c r="F37" s="1692"/>
      <c r="G37" s="1692"/>
      <c r="H37" s="1692"/>
      <c r="I37" s="1692"/>
      <c r="J37" s="1692"/>
      <c r="K37" s="1693"/>
      <c r="L37" s="1678">
        <f>SUM(金銭出納簿!E43,金銭出納簿!J43)</f>
        <v>1640</v>
      </c>
      <c r="M37" s="1679"/>
      <c r="N37" s="1679"/>
      <c r="O37" s="1680"/>
      <c r="P37" s="1689"/>
      <c r="Q37" s="1690"/>
      <c r="R37" s="1690"/>
      <c r="S37" s="1690"/>
      <c r="T37" s="1690"/>
      <c r="U37" s="1691"/>
    </row>
    <row r="38" spans="1:24" s="6" customFormat="1" ht="38.25" customHeight="1" x14ac:dyDescent="0.4">
      <c r="B38" s="1743"/>
      <c r="C38" s="205" t="s">
        <v>918</v>
      </c>
      <c r="D38" s="1692" t="s">
        <v>977</v>
      </c>
      <c r="E38" s="1692"/>
      <c r="F38" s="1692"/>
      <c r="G38" s="1692"/>
      <c r="H38" s="1692"/>
      <c r="I38" s="1692"/>
      <c r="J38" s="1692"/>
      <c r="K38" s="1693"/>
      <c r="L38" s="1678">
        <f>金銭出納簿!E44</f>
        <v>105543</v>
      </c>
      <c r="M38" s="1679"/>
      <c r="N38" s="1679"/>
      <c r="O38" s="1680"/>
      <c r="P38" s="1697" t="s">
        <v>1256</v>
      </c>
      <c r="Q38" s="1698"/>
      <c r="R38" s="1698"/>
      <c r="S38" s="1698"/>
      <c r="T38" s="1698"/>
      <c r="U38" s="1699"/>
      <c r="V38" s="12"/>
      <c r="W38" s="12"/>
      <c r="X38" s="12"/>
    </row>
    <row r="39" spans="1:24" s="6" customFormat="1" ht="35.25" customHeight="1" thickBot="1" x14ac:dyDescent="0.45">
      <c r="B39" s="1743"/>
      <c r="C39" s="205" t="s">
        <v>919</v>
      </c>
      <c r="D39" s="1692" t="s">
        <v>978</v>
      </c>
      <c r="E39" s="1692"/>
      <c r="F39" s="1692"/>
      <c r="G39" s="1692"/>
      <c r="H39" s="1692"/>
      <c r="I39" s="1692"/>
      <c r="J39" s="1692"/>
      <c r="K39" s="1693"/>
      <c r="L39" s="1678">
        <f>金銭出納簿!J44</f>
        <v>0</v>
      </c>
      <c r="M39" s="1679"/>
      <c r="N39" s="1679"/>
      <c r="O39" s="1680"/>
      <c r="P39" s="1697" t="s">
        <v>1256</v>
      </c>
      <c r="Q39" s="1698"/>
      <c r="R39" s="1698"/>
      <c r="S39" s="1698"/>
      <c r="T39" s="1698"/>
      <c r="U39" s="1699"/>
      <c r="V39" s="10"/>
      <c r="W39" s="10"/>
      <c r="X39" s="10"/>
    </row>
    <row r="40" spans="1:24" s="6" customFormat="1" ht="27" customHeight="1" thickTop="1" x14ac:dyDescent="0.4">
      <c r="B40" s="1744"/>
      <c r="C40" s="1748" t="s">
        <v>9</v>
      </c>
      <c r="D40" s="1749"/>
      <c r="E40" s="1749"/>
      <c r="F40" s="1749"/>
      <c r="G40" s="1749"/>
      <c r="H40" s="1749"/>
      <c r="I40" s="1749"/>
      <c r="J40" s="1749"/>
      <c r="K40" s="1750"/>
      <c r="L40" s="1705">
        <f>SUM(L27,L32,L37:O39)</f>
        <v>4794543</v>
      </c>
      <c r="M40" s="1705"/>
      <c r="N40" s="1705"/>
      <c r="O40" s="1705"/>
      <c r="P40" s="1694"/>
      <c r="Q40" s="1695"/>
      <c r="R40" s="1695"/>
      <c r="S40" s="1695"/>
      <c r="T40" s="1695"/>
      <c r="U40" s="1696"/>
      <c r="V40" s="12"/>
      <c r="W40" s="12"/>
      <c r="X40" s="12"/>
    </row>
    <row r="41" spans="1:24" s="6" customFormat="1" ht="9" customHeight="1" x14ac:dyDescent="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15">
      <c r="A42" s="211" t="s">
        <v>98</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15">
      <c r="A43" s="211"/>
      <c r="B43" s="138" t="s">
        <v>97</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15">
      <c r="A44" s="218"/>
      <c r="B44" s="1827" t="s">
        <v>96</v>
      </c>
      <c r="C44" s="1828"/>
      <c r="D44" s="1828"/>
      <c r="E44" s="1829"/>
      <c r="F44" s="1675" t="s">
        <v>880</v>
      </c>
      <c r="G44" s="1676"/>
      <c r="H44" s="1676"/>
      <c r="I44" s="1676"/>
      <c r="J44" s="1676"/>
      <c r="K44" s="1677"/>
      <c r="L44" s="218"/>
      <c r="M44" s="492"/>
      <c r="N44" s="656"/>
      <c r="O44" s="656"/>
      <c r="P44" s="656"/>
      <c r="Q44" s="656"/>
      <c r="R44" s="656"/>
      <c r="S44" s="656"/>
      <c r="T44" s="656"/>
      <c r="U44" s="656"/>
    </row>
    <row r="45" spans="1:24" s="58" customFormat="1" ht="30.75" customHeight="1" x14ac:dyDescent="0.45">
      <c r="A45" s="220" t="s">
        <v>839</v>
      </c>
      <c r="B45" s="212"/>
      <c r="C45" s="212"/>
      <c r="D45" s="213"/>
      <c r="E45" s="213"/>
      <c r="F45" s="214"/>
      <c r="G45" s="213"/>
      <c r="H45" s="213"/>
      <c r="I45" s="213"/>
      <c r="J45" s="213"/>
      <c r="K45" s="213"/>
      <c r="L45" s="213"/>
      <c r="M45" s="656"/>
      <c r="N45" s="656"/>
      <c r="O45" s="656"/>
      <c r="P45" s="656"/>
      <c r="Q45" s="656"/>
      <c r="R45" s="656"/>
      <c r="S45" s="656"/>
      <c r="T45" s="656"/>
      <c r="U45" s="656"/>
    </row>
    <row r="46" spans="1:24" s="28" customFormat="1" ht="24" customHeight="1" x14ac:dyDescent="0.15">
      <c r="A46" s="174" t="s">
        <v>315</v>
      </c>
      <c r="B46" s="215" t="s">
        <v>99</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15">
      <c r="A47" s="28"/>
      <c r="B47" s="1005" t="s">
        <v>881</v>
      </c>
      <c r="C47" s="1235"/>
      <c r="D47" s="1235"/>
      <c r="E47" s="1006"/>
      <c r="F47" s="1005" t="s">
        <v>882</v>
      </c>
      <c r="G47" s="1235"/>
      <c r="H47" s="1235"/>
      <c r="I47" s="1235"/>
      <c r="J47" s="1235"/>
      <c r="K47" s="387"/>
      <c r="L47" s="10"/>
      <c r="M47" s="10"/>
      <c r="N47" s="10"/>
      <c r="O47" s="10"/>
      <c r="P47" s="10"/>
    </row>
    <row r="48" spans="1:24" ht="23.25" customHeight="1" x14ac:dyDescent="0.15">
      <c r="A48" s="28"/>
      <c r="B48" s="1814" t="s">
        <v>87</v>
      </c>
      <c r="C48" s="1162"/>
      <c r="D48" s="1162"/>
      <c r="E48" s="1163"/>
      <c r="F48" s="1814"/>
      <c r="G48" s="1162"/>
      <c r="H48" s="1162"/>
      <c r="I48" s="1162"/>
      <c r="J48" s="1162"/>
      <c r="K48" s="388"/>
      <c r="L48" s="53"/>
      <c r="M48" s="53"/>
      <c r="N48" s="53"/>
      <c r="O48" s="53"/>
      <c r="P48" s="53"/>
    </row>
    <row r="49" spans="1:23" s="13" customFormat="1" ht="29.25" customHeight="1" x14ac:dyDescent="0.45">
      <c r="A49" s="1711" t="s">
        <v>316</v>
      </c>
      <c r="B49" s="1711"/>
      <c r="C49" s="1711"/>
      <c r="D49" s="1711"/>
      <c r="E49" s="1711"/>
      <c r="F49" s="1711"/>
      <c r="G49" s="1711"/>
      <c r="H49" s="1711"/>
      <c r="I49" s="1711"/>
      <c r="J49" s="1711"/>
      <c r="K49" s="1711"/>
      <c r="L49" s="1711"/>
      <c r="M49" s="1711"/>
      <c r="N49" s="1711"/>
      <c r="O49" s="1711"/>
      <c r="P49" s="1711"/>
      <c r="Q49" s="1711"/>
      <c r="R49" s="1711"/>
      <c r="S49" s="1711"/>
      <c r="T49" s="1711"/>
      <c r="U49" s="1711"/>
      <c r="V49" s="1711"/>
    </row>
    <row r="50" spans="1:23" s="71" customFormat="1" ht="16.5" customHeight="1" x14ac:dyDescent="0.15">
      <c r="B50" s="164" t="s">
        <v>101</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043" t="s">
        <v>102</v>
      </c>
      <c r="C51" s="1043"/>
      <c r="D51" s="1043"/>
      <c r="E51" s="1043"/>
      <c r="F51" s="1043"/>
      <c r="G51" s="1043"/>
      <c r="H51" s="1043"/>
      <c r="I51" s="1043"/>
      <c r="J51" s="1043"/>
      <c r="K51" s="1043"/>
      <c r="L51" s="1043"/>
      <c r="M51" s="1043"/>
      <c r="N51" s="1043"/>
      <c r="O51" s="1043"/>
      <c r="P51" s="1043"/>
      <c r="Q51" s="1043"/>
      <c r="R51" s="1043"/>
      <c r="S51" s="1043"/>
      <c r="T51" s="1043"/>
      <c r="U51" s="1043"/>
      <c r="V51" s="217"/>
    </row>
    <row r="52" spans="1:23" s="71" customFormat="1" ht="33.75" customHeight="1" x14ac:dyDescent="0.15">
      <c r="B52" s="1043" t="s">
        <v>1257</v>
      </c>
      <c r="C52" s="1043"/>
      <c r="D52" s="1043"/>
      <c r="E52" s="1043"/>
      <c r="F52" s="1043"/>
      <c r="G52" s="1043"/>
      <c r="H52" s="1043"/>
      <c r="I52" s="1043"/>
      <c r="J52" s="1043"/>
      <c r="K52" s="1043"/>
      <c r="L52" s="1043"/>
      <c r="M52" s="1043"/>
      <c r="N52" s="1043"/>
      <c r="O52" s="1043"/>
      <c r="P52" s="1043"/>
      <c r="Q52" s="1043"/>
      <c r="R52" s="1043"/>
      <c r="S52" s="1043"/>
      <c r="T52" s="1043"/>
      <c r="U52" s="1043"/>
      <c r="V52" s="1043"/>
    </row>
    <row r="53" spans="1:23" s="13" customFormat="1" ht="24" customHeight="1" x14ac:dyDescent="0.45">
      <c r="A53" s="7" t="s">
        <v>207</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90</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005" t="s">
        <v>14</v>
      </c>
      <c r="C55" s="1235"/>
      <c r="D55" s="1235"/>
      <c r="E55" s="1006"/>
      <c r="F55" s="1005" t="s">
        <v>32</v>
      </c>
      <c r="G55" s="1235"/>
      <c r="H55" s="1235"/>
      <c r="I55" s="1235"/>
      <c r="J55" s="1235"/>
      <c r="K55" s="1235"/>
      <c r="L55" s="1235"/>
      <c r="M55" s="1006"/>
      <c r="N55" s="98" t="s">
        <v>74</v>
      </c>
      <c r="O55" s="258" t="s">
        <v>89</v>
      </c>
      <c r="P55" s="1078" t="s">
        <v>122</v>
      </c>
      <c r="Q55" s="1396"/>
      <c r="R55" s="1396"/>
      <c r="S55" s="1396"/>
      <c r="T55" s="1396"/>
      <c r="U55" s="1079"/>
      <c r="W55" s="10"/>
    </row>
    <row r="56" spans="1:23" s="5" customFormat="1" ht="26.25" customHeight="1" x14ac:dyDescent="0.15">
      <c r="A56" s="10"/>
      <c r="B56" s="1342" t="s">
        <v>92</v>
      </c>
      <c r="C56" s="1653" t="s">
        <v>840</v>
      </c>
      <c r="D56" s="1654"/>
      <c r="E56" s="1655"/>
      <c r="F56" s="1681" t="s">
        <v>841</v>
      </c>
      <c r="G56" s="1682"/>
      <c r="H56" s="1682"/>
      <c r="I56" s="1682"/>
      <c r="J56" s="1682"/>
      <c r="K56" s="1682"/>
      <c r="L56" s="1682"/>
      <c r="M56" s="1683"/>
      <c r="N56" s="286" t="str">
        <f>IF(COUNTIF(活動計画書!K63:V63,"○")&gt;0,"○","－")</f>
        <v>○</v>
      </c>
      <c r="O56" s="287" t="str">
        <f>IF(N56="－","－",IF(【選択肢】!P6&gt;0,"○","×"))</f>
        <v>○</v>
      </c>
      <c r="P56" s="1267" t="s">
        <v>1302</v>
      </c>
      <c r="Q56" s="1268"/>
      <c r="R56" s="1268"/>
      <c r="S56" s="1268"/>
      <c r="T56" s="1268"/>
      <c r="U56" s="1269"/>
      <c r="W56" s="10"/>
    </row>
    <row r="57" spans="1:23" s="28" customFormat="1" ht="18.75" customHeight="1" x14ac:dyDescent="0.15">
      <c r="B57" s="1342"/>
      <c r="C57" s="1656"/>
      <c r="D57" s="1657"/>
      <c r="E57" s="1658"/>
      <c r="F57" s="1639" t="s">
        <v>842</v>
      </c>
      <c r="G57" s="1640"/>
      <c r="H57" s="1640"/>
      <c r="I57" s="1640"/>
      <c r="J57" s="1640"/>
      <c r="K57" s="1640"/>
      <c r="L57" s="1640"/>
      <c r="M57" s="1641"/>
      <c r="N57" s="1645" t="str">
        <f>IF(COUNTIF(活動計画書!K64:V64,"○")&gt;0,"○","－")</f>
        <v>○</v>
      </c>
      <c r="O57" s="1686" t="str">
        <f>IF(N57="－","－",IF(【選択肢】!P7&gt;0,"○","×"))</f>
        <v>○</v>
      </c>
      <c r="P57" s="319" t="s">
        <v>618</v>
      </c>
      <c r="Q57" s="1647" t="s">
        <v>1312</v>
      </c>
      <c r="R57" s="1648"/>
      <c r="S57" s="1648"/>
      <c r="T57" s="1648"/>
      <c r="U57" s="1649"/>
    </row>
    <row r="58" spans="1:23" s="5" customFormat="1" ht="23.1" customHeight="1" x14ac:dyDescent="0.15">
      <c r="A58" s="10"/>
      <c r="B58" s="1342"/>
      <c r="C58" s="1656"/>
      <c r="D58" s="1657"/>
      <c r="E58" s="1658"/>
      <c r="F58" s="1642"/>
      <c r="G58" s="1643"/>
      <c r="H58" s="1643"/>
      <c r="I58" s="1643"/>
      <c r="J58" s="1643"/>
      <c r="K58" s="1643"/>
      <c r="L58" s="1643"/>
      <c r="M58" s="1644"/>
      <c r="N58" s="1646"/>
      <c r="O58" s="1687"/>
      <c r="P58" s="874">
        <v>43556</v>
      </c>
      <c r="Q58" s="1650"/>
      <c r="R58" s="1651"/>
      <c r="S58" s="1651"/>
      <c r="T58" s="1651"/>
      <c r="U58" s="1652"/>
      <c r="W58" s="10"/>
    </row>
    <row r="59" spans="1:23" s="28" customFormat="1" ht="18.75" customHeight="1" x14ac:dyDescent="0.15">
      <c r="B59" s="1342"/>
      <c r="C59" s="1653" t="s">
        <v>676</v>
      </c>
      <c r="D59" s="1654"/>
      <c r="E59" s="1655"/>
      <c r="F59" s="1639" t="s">
        <v>843</v>
      </c>
      <c r="G59" s="1640"/>
      <c r="H59" s="1640"/>
      <c r="I59" s="1640"/>
      <c r="J59" s="1640"/>
      <c r="K59" s="1640"/>
      <c r="L59" s="1640"/>
      <c r="M59" s="1641"/>
      <c r="N59" s="1645" t="s">
        <v>527</v>
      </c>
      <c r="O59" s="1686" t="str">
        <f>IF(N59="－","－",IF(【選択肢】!P8&gt;0,"○","×"))</f>
        <v>○</v>
      </c>
      <c r="P59" s="319" t="s">
        <v>618</v>
      </c>
      <c r="Q59" s="1647" t="s">
        <v>684</v>
      </c>
      <c r="R59" s="1648"/>
      <c r="S59" s="1648"/>
      <c r="T59" s="1648"/>
      <c r="U59" s="1649"/>
    </row>
    <row r="60" spans="1:23" s="5" customFormat="1" ht="23.1" customHeight="1" x14ac:dyDescent="0.15">
      <c r="A60" s="10"/>
      <c r="B60" s="1342"/>
      <c r="C60" s="1663"/>
      <c r="D60" s="1664"/>
      <c r="E60" s="1665"/>
      <c r="F60" s="1642"/>
      <c r="G60" s="1643"/>
      <c r="H60" s="1643"/>
      <c r="I60" s="1643"/>
      <c r="J60" s="1643"/>
      <c r="K60" s="1643"/>
      <c r="L60" s="1643"/>
      <c r="M60" s="1644"/>
      <c r="N60" s="1646"/>
      <c r="O60" s="1687"/>
      <c r="P60" s="874">
        <v>43253</v>
      </c>
      <c r="Q60" s="1650"/>
      <c r="R60" s="1651"/>
      <c r="S60" s="1651"/>
      <c r="T60" s="1651"/>
      <c r="U60" s="1652"/>
      <c r="W60" s="10"/>
    </row>
    <row r="61" spans="1:23" s="5" customFormat="1" ht="18.95" customHeight="1" x14ac:dyDescent="0.15">
      <c r="A61" s="10"/>
      <c r="B61" s="1342"/>
      <c r="C61" s="1718" t="s">
        <v>31</v>
      </c>
      <c r="D61" s="1758" t="s">
        <v>30</v>
      </c>
      <c r="E61" s="1759"/>
      <c r="F61" s="1640" t="s">
        <v>844</v>
      </c>
      <c r="G61" s="1640"/>
      <c r="H61" s="1640"/>
      <c r="I61" s="1640"/>
      <c r="J61" s="1640"/>
      <c r="K61" s="1640"/>
      <c r="L61" s="1640"/>
      <c r="M61" s="1684"/>
      <c r="N61" s="1686" t="str">
        <f>IF(COUNTIF(活動計画書!K66:V66,"○")&gt;0,"○","－")</f>
        <v>○</v>
      </c>
      <c r="O61" s="1686" t="str">
        <f>IF(N61="－","－",IF(【選択肢】!P9&gt;0,"○","×"))</f>
        <v>○</v>
      </c>
      <c r="P61" s="1688" t="s">
        <v>1303</v>
      </c>
      <c r="Q61" s="1648"/>
      <c r="R61" s="1648"/>
      <c r="S61" s="1648"/>
      <c r="T61" s="1648"/>
      <c r="U61" s="1649"/>
      <c r="W61" s="10"/>
    </row>
    <row r="62" spans="1:23" s="5" customFormat="1" ht="18.95" customHeight="1" x14ac:dyDescent="0.15">
      <c r="A62" s="10"/>
      <c r="B62" s="1342"/>
      <c r="C62" s="1718"/>
      <c r="D62" s="1758"/>
      <c r="E62" s="1759"/>
      <c r="F62" s="1643"/>
      <c r="G62" s="1643"/>
      <c r="H62" s="1643"/>
      <c r="I62" s="1643"/>
      <c r="J62" s="1643"/>
      <c r="K62" s="1643"/>
      <c r="L62" s="1643"/>
      <c r="M62" s="1685"/>
      <c r="N62" s="1687"/>
      <c r="O62" s="1687"/>
      <c r="P62" s="1271" t="s">
        <v>979</v>
      </c>
      <c r="Q62" s="1272"/>
      <c r="R62" s="1272"/>
      <c r="S62" s="1272"/>
      <c r="T62" s="1830">
        <v>5</v>
      </c>
      <c r="U62" s="1831"/>
      <c r="W62" s="10"/>
    </row>
    <row r="63" spans="1:23" s="5" customFormat="1" ht="24" customHeight="1" x14ac:dyDescent="0.15">
      <c r="A63" s="10"/>
      <c r="B63" s="1342"/>
      <c r="C63" s="1718"/>
      <c r="D63" s="1758"/>
      <c r="E63" s="1759"/>
      <c r="F63" s="1673" t="s">
        <v>845</v>
      </c>
      <c r="G63" s="1673"/>
      <c r="H63" s="1673"/>
      <c r="I63" s="1673"/>
      <c r="J63" s="1673"/>
      <c r="K63" s="1673"/>
      <c r="L63" s="1673"/>
      <c r="M63" s="1674"/>
      <c r="N63" s="287" t="str">
        <f>IF(COUNTIF(活動計画書!K67:V67,"○")&gt;0,"○","－")</f>
        <v>○</v>
      </c>
      <c r="O63" s="287" t="str">
        <f>IF(N63="－","－",IF(【選択肢】!P10&gt;0,"○","×"))</f>
        <v>○</v>
      </c>
      <c r="P63" s="1267" t="s">
        <v>1304</v>
      </c>
      <c r="Q63" s="1268"/>
      <c r="R63" s="1268"/>
      <c r="S63" s="1268"/>
      <c r="T63" s="1268"/>
      <c r="U63" s="1269"/>
      <c r="W63" s="10"/>
    </row>
    <row r="64" spans="1:23" s="5" customFormat="1" ht="24" customHeight="1" x14ac:dyDescent="0.15">
      <c r="A64" s="10"/>
      <c r="B64" s="1342"/>
      <c r="C64" s="1718"/>
      <c r="D64" s="1758"/>
      <c r="E64" s="1759"/>
      <c r="F64" s="1673" t="s">
        <v>846</v>
      </c>
      <c r="G64" s="1673"/>
      <c r="H64" s="1673"/>
      <c r="I64" s="1673"/>
      <c r="J64" s="1673"/>
      <c r="K64" s="1673"/>
      <c r="L64" s="1673"/>
      <c r="M64" s="1754"/>
      <c r="N64" s="815" t="s">
        <v>1056</v>
      </c>
      <c r="O64" s="354" t="str">
        <f>IF(N64="－","－",IF(【選択肢】!P11&gt;0,"○","×"))</f>
        <v>－</v>
      </c>
      <c r="P64" s="1267"/>
      <c r="Q64" s="1268"/>
      <c r="R64" s="1268"/>
      <c r="S64" s="1268"/>
      <c r="T64" s="1268"/>
      <c r="U64" s="1269"/>
      <c r="W64" s="10"/>
    </row>
    <row r="65" spans="1:23" s="5" customFormat="1" ht="24" customHeight="1" x14ac:dyDescent="0.15">
      <c r="A65" s="10"/>
      <c r="B65" s="1342"/>
      <c r="C65" s="1718"/>
      <c r="D65" s="1758" t="s">
        <v>16</v>
      </c>
      <c r="E65" s="1759"/>
      <c r="F65" s="1673" t="s">
        <v>847</v>
      </c>
      <c r="G65" s="1673"/>
      <c r="H65" s="1673"/>
      <c r="I65" s="1673"/>
      <c r="J65" s="1673"/>
      <c r="K65" s="1673"/>
      <c r="L65" s="1673"/>
      <c r="M65" s="1754"/>
      <c r="N65" s="287" t="str">
        <f>IF(COUNTIF(活動計画書!K69:V69,"○")&gt;0,"○","－")</f>
        <v>○</v>
      </c>
      <c r="O65" s="287" t="str">
        <f>IF(N65="－","－",IF(【選択肢】!P12&gt;0,"○","×"))</f>
        <v>○</v>
      </c>
      <c r="P65" s="1267" t="s">
        <v>1305</v>
      </c>
      <c r="Q65" s="1268"/>
      <c r="R65" s="1268"/>
      <c r="S65" s="1268"/>
      <c r="T65" s="1268"/>
      <c r="U65" s="1269"/>
      <c r="W65" s="10"/>
    </row>
    <row r="66" spans="1:23" s="5" customFormat="1" ht="24" customHeight="1" x14ac:dyDescent="0.15">
      <c r="A66" s="10"/>
      <c r="B66" s="1342"/>
      <c r="C66" s="1718"/>
      <c r="D66" s="1758"/>
      <c r="E66" s="1759"/>
      <c r="F66" s="1673" t="s">
        <v>848</v>
      </c>
      <c r="G66" s="1673"/>
      <c r="H66" s="1673"/>
      <c r="I66" s="1673"/>
      <c r="J66" s="1673"/>
      <c r="K66" s="1673"/>
      <c r="L66" s="1673"/>
      <c r="M66" s="1754"/>
      <c r="N66" s="287" t="str">
        <f>IF(COUNTIF(活動計画書!K70:V70,"○")&gt;0,"○","－")</f>
        <v>○</v>
      </c>
      <c r="O66" s="287" t="str">
        <f>IF(N66="－","－",IF(【選択肢】!P13&gt;0,"○","×"))</f>
        <v>○</v>
      </c>
      <c r="P66" s="1267" t="s">
        <v>1305</v>
      </c>
      <c r="Q66" s="1268"/>
      <c r="R66" s="1268"/>
      <c r="S66" s="1268"/>
      <c r="T66" s="1268"/>
      <c r="U66" s="1269"/>
      <c r="W66" s="10"/>
    </row>
    <row r="67" spans="1:23" s="5" customFormat="1" ht="24" customHeight="1" x14ac:dyDescent="0.15">
      <c r="A67" s="10"/>
      <c r="B67" s="1342"/>
      <c r="C67" s="1718"/>
      <c r="D67" s="1758"/>
      <c r="E67" s="1759"/>
      <c r="F67" s="1673" t="s">
        <v>849</v>
      </c>
      <c r="G67" s="1673"/>
      <c r="H67" s="1673"/>
      <c r="I67" s="1673"/>
      <c r="J67" s="1673"/>
      <c r="K67" s="1673"/>
      <c r="L67" s="1673"/>
      <c r="M67" s="1754"/>
      <c r="N67" s="815" t="s">
        <v>1056</v>
      </c>
      <c r="O67" s="354" t="str">
        <f>IF(N67="－","－",IF(【選択肢】!P14&gt;0,"○","×"))</f>
        <v>－</v>
      </c>
      <c r="P67" s="1267"/>
      <c r="Q67" s="1268"/>
      <c r="R67" s="1268"/>
      <c r="S67" s="1268"/>
      <c r="T67" s="1268"/>
      <c r="U67" s="1269"/>
      <c r="W67" s="10"/>
    </row>
    <row r="68" spans="1:23" s="5" customFormat="1" ht="24" customHeight="1" x14ac:dyDescent="0.15">
      <c r="A68" s="10"/>
      <c r="B68" s="1342"/>
      <c r="C68" s="1718"/>
      <c r="D68" s="1758" t="s">
        <v>17</v>
      </c>
      <c r="E68" s="1759"/>
      <c r="F68" s="1673" t="s">
        <v>850</v>
      </c>
      <c r="G68" s="1673"/>
      <c r="H68" s="1673"/>
      <c r="I68" s="1673"/>
      <c r="J68" s="1673"/>
      <c r="K68" s="1673"/>
      <c r="L68" s="1673"/>
      <c r="M68" s="1754"/>
      <c r="N68" s="287" t="str">
        <f>IF(COUNTIF(活動計画書!K72:V72,"○")&gt;0,"○","－")</f>
        <v>○</v>
      </c>
      <c r="O68" s="354" t="str">
        <f>IF(N68="－","－",IF(【選択肢】!P15&gt;0,"○","×"))</f>
        <v>○</v>
      </c>
      <c r="P68" s="1267" t="s">
        <v>1306</v>
      </c>
      <c r="Q68" s="1268"/>
      <c r="R68" s="1268"/>
      <c r="S68" s="1268"/>
      <c r="T68" s="1268"/>
      <c r="U68" s="1269"/>
      <c r="W68" s="10"/>
    </row>
    <row r="69" spans="1:23" s="5" customFormat="1" ht="24" customHeight="1" x14ac:dyDescent="0.15">
      <c r="A69" s="10"/>
      <c r="B69" s="1342"/>
      <c r="C69" s="1718"/>
      <c r="D69" s="1758"/>
      <c r="E69" s="1759"/>
      <c r="F69" s="1673" t="s">
        <v>851</v>
      </c>
      <c r="G69" s="1673"/>
      <c r="H69" s="1673"/>
      <c r="I69" s="1673"/>
      <c r="J69" s="1673"/>
      <c r="K69" s="1673"/>
      <c r="L69" s="1673"/>
      <c r="M69" s="1754"/>
      <c r="N69" s="815" t="s">
        <v>87</v>
      </c>
      <c r="O69" s="354" t="str">
        <f>IF(N69="－","－",IF(【選択肢】!P16&gt;0,"○","×"))</f>
        <v>○</v>
      </c>
      <c r="P69" s="1267" t="s">
        <v>1307</v>
      </c>
      <c r="Q69" s="1268"/>
      <c r="R69" s="1268"/>
      <c r="S69" s="1268"/>
      <c r="T69" s="1268"/>
      <c r="U69" s="1269"/>
      <c r="W69" s="10"/>
    </row>
    <row r="70" spans="1:23" s="5" customFormat="1" ht="24" customHeight="1" x14ac:dyDescent="0.15">
      <c r="B70" s="1342"/>
      <c r="C70" s="1718"/>
      <c r="D70" s="1758"/>
      <c r="E70" s="1759"/>
      <c r="F70" s="1673" t="s">
        <v>852</v>
      </c>
      <c r="G70" s="1673"/>
      <c r="H70" s="1673"/>
      <c r="I70" s="1673"/>
      <c r="J70" s="1673"/>
      <c r="K70" s="1673"/>
      <c r="L70" s="1673"/>
      <c r="M70" s="1754"/>
      <c r="N70" s="815" t="s">
        <v>1056</v>
      </c>
      <c r="O70" s="354" t="str">
        <f>IF(N70="－","－",IF(【選択肢】!P17&gt;0,"○","×"))</f>
        <v>－</v>
      </c>
      <c r="P70" s="1267"/>
      <c r="Q70" s="1268"/>
      <c r="R70" s="1268"/>
      <c r="S70" s="1268"/>
      <c r="T70" s="1268"/>
      <c r="U70" s="1269"/>
      <c r="W70" s="10"/>
    </row>
    <row r="71" spans="1:23" s="5" customFormat="1" ht="24" customHeight="1" x14ac:dyDescent="0.15">
      <c r="B71" s="1342"/>
      <c r="C71" s="1718"/>
      <c r="D71" s="1758" t="s">
        <v>18</v>
      </c>
      <c r="E71" s="1759"/>
      <c r="F71" s="1673" t="s">
        <v>853</v>
      </c>
      <c r="G71" s="1673"/>
      <c r="H71" s="1673"/>
      <c r="I71" s="1673"/>
      <c r="J71" s="1673"/>
      <c r="K71" s="1673"/>
      <c r="L71" s="1673"/>
      <c r="M71" s="1754"/>
      <c r="N71" s="354" t="str">
        <f>IF(COUNTIF(活動計画書!K75:V75,"○")&gt;0,"○","－")</f>
        <v>○</v>
      </c>
      <c r="O71" s="354" t="str">
        <f>IF(N71="－","－",IF(【選択肢】!P18&gt;0,"○","×"))</f>
        <v>○</v>
      </c>
      <c r="P71" s="1267" t="s">
        <v>1308</v>
      </c>
      <c r="Q71" s="1268"/>
      <c r="R71" s="1268"/>
      <c r="S71" s="1268"/>
      <c r="T71" s="1268"/>
      <c r="U71" s="1269"/>
      <c r="W71" s="10"/>
    </row>
    <row r="72" spans="1:23" s="5" customFormat="1" ht="24" customHeight="1" x14ac:dyDescent="0.15">
      <c r="B72" s="1342"/>
      <c r="C72" s="1718"/>
      <c r="D72" s="1758"/>
      <c r="E72" s="1759"/>
      <c r="F72" s="1673" t="s">
        <v>854</v>
      </c>
      <c r="G72" s="1673"/>
      <c r="H72" s="1673"/>
      <c r="I72" s="1673"/>
      <c r="J72" s="1673"/>
      <c r="K72" s="1673"/>
      <c r="L72" s="1673"/>
      <c r="M72" s="1754"/>
      <c r="N72" s="815" t="s">
        <v>87</v>
      </c>
      <c r="O72" s="354" t="str">
        <f>IF(N72="－","－",IF(【選択肢】!P19&gt;0,"○","×"))</f>
        <v>○</v>
      </c>
      <c r="P72" s="1267" t="s">
        <v>1308</v>
      </c>
      <c r="Q72" s="1268"/>
      <c r="R72" s="1268"/>
      <c r="S72" s="1268"/>
      <c r="T72" s="1268"/>
      <c r="U72" s="1269"/>
      <c r="W72" s="10"/>
    </row>
    <row r="73" spans="1:23" s="5" customFormat="1" ht="24" customHeight="1" x14ac:dyDescent="0.15">
      <c r="B73" s="1342"/>
      <c r="C73" s="1718"/>
      <c r="D73" s="1758"/>
      <c r="E73" s="1759"/>
      <c r="F73" s="1673" t="s">
        <v>855</v>
      </c>
      <c r="G73" s="1673"/>
      <c r="H73" s="1673"/>
      <c r="I73" s="1673"/>
      <c r="J73" s="1673"/>
      <c r="K73" s="1673"/>
      <c r="L73" s="1673"/>
      <c r="M73" s="1754"/>
      <c r="N73" s="815" t="s">
        <v>1056</v>
      </c>
      <c r="O73" s="354" t="str">
        <f>IF(N73="－","－",IF(【選択肢】!P20&gt;0,"○","×"))</f>
        <v>－</v>
      </c>
      <c r="P73" s="1267"/>
      <c r="Q73" s="1268"/>
      <c r="R73" s="1268"/>
      <c r="S73" s="1268"/>
      <c r="T73" s="1268"/>
      <c r="U73" s="1269"/>
      <c r="W73" s="10"/>
    </row>
    <row r="74" spans="1:23" s="5" customFormat="1" ht="24" customHeight="1" x14ac:dyDescent="0.15">
      <c r="A74" s="10"/>
      <c r="B74" s="1342"/>
      <c r="C74" s="1718"/>
      <c r="D74" s="1271" t="s">
        <v>29</v>
      </c>
      <c r="E74" s="1273"/>
      <c r="F74" s="1755" t="s">
        <v>856</v>
      </c>
      <c r="G74" s="1756"/>
      <c r="H74" s="1756"/>
      <c r="I74" s="1756"/>
      <c r="J74" s="1756"/>
      <c r="K74" s="1756"/>
      <c r="L74" s="1756"/>
      <c r="M74" s="1757"/>
      <c r="N74" s="287" t="s">
        <v>21</v>
      </c>
      <c r="O74" s="354" t="str">
        <f>IF(N74="－","－",IF(【選択肢】!P21&gt;0,"○","×"))</f>
        <v>○</v>
      </c>
      <c r="P74" s="1267" t="s">
        <v>1309</v>
      </c>
      <c r="Q74" s="1268"/>
      <c r="R74" s="1268"/>
      <c r="S74" s="1268"/>
      <c r="T74" s="1268"/>
      <c r="U74" s="1269"/>
      <c r="W74" s="10"/>
    </row>
    <row r="75" spans="1:23" s="5" customFormat="1" ht="16.5" customHeight="1" x14ac:dyDescent="0.15">
      <c r="A75" s="10"/>
      <c r="B75" s="305"/>
      <c r="C75" s="305"/>
      <c r="D75" s="305"/>
      <c r="E75" s="305"/>
      <c r="F75" s="306"/>
      <c r="G75" s="306"/>
      <c r="H75" s="306"/>
      <c r="I75" s="306"/>
      <c r="J75" s="306"/>
      <c r="K75" s="306"/>
      <c r="L75" s="306"/>
      <c r="M75" s="306"/>
      <c r="N75" s="307"/>
      <c r="O75" s="307"/>
      <c r="P75" s="304"/>
      <c r="Q75" s="304"/>
      <c r="R75" s="304"/>
      <c r="S75" s="304"/>
      <c r="T75" s="304"/>
      <c r="U75" s="304"/>
      <c r="W75" s="10"/>
    </row>
    <row r="76" spans="1:23" s="5" customFormat="1" ht="17.25" customHeight="1" x14ac:dyDescent="0.15">
      <c r="A76" s="10"/>
      <c r="B76" s="1805" t="s">
        <v>14</v>
      </c>
      <c r="C76" s="1805"/>
      <c r="D76" s="1805" t="s">
        <v>32</v>
      </c>
      <c r="E76" s="1805"/>
      <c r="F76" s="1805"/>
      <c r="G76" s="1805"/>
      <c r="H76" s="1805"/>
      <c r="I76" s="1805"/>
      <c r="J76" s="1805"/>
      <c r="K76" s="1805"/>
      <c r="L76" s="1805"/>
      <c r="M76" s="1805"/>
      <c r="N76" s="1805" t="s">
        <v>15</v>
      </c>
      <c r="O76" s="1805" t="s">
        <v>89</v>
      </c>
      <c r="P76" s="318"/>
      <c r="Q76" s="1807" t="s">
        <v>617</v>
      </c>
      <c r="R76" s="1807"/>
      <c r="S76" s="1807"/>
      <c r="T76" s="1807"/>
      <c r="U76" s="1808"/>
      <c r="W76" s="10"/>
    </row>
    <row r="77" spans="1:23" s="5" customFormat="1" ht="17.25" customHeight="1" x14ac:dyDescent="0.15">
      <c r="A77" s="10"/>
      <c r="B77" s="1806"/>
      <c r="C77" s="1806"/>
      <c r="D77" s="1806"/>
      <c r="E77" s="1806"/>
      <c r="F77" s="1806"/>
      <c r="G77" s="1806"/>
      <c r="H77" s="1806"/>
      <c r="I77" s="1806"/>
      <c r="J77" s="1806"/>
      <c r="K77" s="1806"/>
      <c r="L77" s="1806"/>
      <c r="M77" s="1806"/>
      <c r="N77" s="1806"/>
      <c r="O77" s="1806"/>
      <c r="P77" s="352" t="s">
        <v>616</v>
      </c>
      <c r="Q77" s="1809"/>
      <c r="R77" s="1809"/>
      <c r="S77" s="1809"/>
      <c r="T77" s="1809"/>
      <c r="U77" s="1179"/>
      <c r="W77" s="10"/>
    </row>
    <row r="78" spans="1:23" s="14" customFormat="1" ht="25.5" customHeight="1" x14ac:dyDescent="0.15">
      <c r="A78" s="154"/>
      <c r="B78" s="1666" t="s">
        <v>19</v>
      </c>
      <c r="C78" s="1667"/>
      <c r="D78" s="1769" t="s">
        <v>857</v>
      </c>
      <c r="E78" s="1354"/>
      <c r="F78" s="1354"/>
      <c r="G78" s="1354"/>
      <c r="H78" s="1354"/>
      <c r="I78" s="1354"/>
      <c r="J78" s="1354"/>
      <c r="K78" s="1354"/>
      <c r="L78" s="1354"/>
      <c r="M78" s="1770"/>
      <c r="N78" s="317" t="str">
        <f>IF(活動計画書!B95="○","○","－")</f>
        <v>○</v>
      </c>
      <c r="O78" s="313" t="str">
        <f>IF(N78="－","－",IF(【選択肢】!P22&gt;0,"○","×"))</f>
        <v>○</v>
      </c>
      <c r="P78" s="875">
        <v>43200</v>
      </c>
      <c r="Q78" s="1779" t="s">
        <v>1310</v>
      </c>
      <c r="R78" s="1779"/>
      <c r="S78" s="1779"/>
      <c r="T78" s="1779"/>
      <c r="U78" s="1780"/>
      <c r="W78" s="15"/>
    </row>
    <row r="79" spans="1:23" s="14" customFormat="1" ht="25.5" customHeight="1" x14ac:dyDescent="0.15">
      <c r="A79" s="154"/>
      <c r="B79" s="1666"/>
      <c r="C79" s="1667"/>
      <c r="D79" s="1670" t="s">
        <v>858</v>
      </c>
      <c r="E79" s="1671"/>
      <c r="F79" s="1671"/>
      <c r="G79" s="1671"/>
      <c r="H79" s="1671"/>
      <c r="I79" s="1671"/>
      <c r="J79" s="1671"/>
      <c r="K79" s="1671"/>
      <c r="L79" s="1671"/>
      <c r="M79" s="1672"/>
      <c r="N79" s="288" t="str">
        <f>IF(活動計画書!B96="○","○","－")</f>
        <v>－</v>
      </c>
      <c r="O79" s="700" t="str">
        <f>IF(N79="－","－",IF(【選択肢】!P23&gt;0,"○","×"))</f>
        <v>－</v>
      </c>
      <c r="P79" s="876"/>
      <c r="Q79" s="1779"/>
      <c r="R79" s="1779"/>
      <c r="S79" s="1779"/>
      <c r="T79" s="1779"/>
      <c r="U79" s="1780"/>
      <c r="W79" s="15"/>
    </row>
    <row r="80" spans="1:23" s="14" customFormat="1" ht="25.5" customHeight="1" x14ac:dyDescent="0.15">
      <c r="A80" s="154"/>
      <c r="B80" s="1666"/>
      <c r="C80" s="1667"/>
      <c r="D80" s="1670" t="s">
        <v>859</v>
      </c>
      <c r="E80" s="1671"/>
      <c r="F80" s="1671"/>
      <c r="G80" s="1671"/>
      <c r="H80" s="1671"/>
      <c r="I80" s="1671"/>
      <c r="J80" s="1671"/>
      <c r="K80" s="1671"/>
      <c r="L80" s="1671"/>
      <c r="M80" s="1672"/>
      <c r="N80" s="288" t="str">
        <f>IF(活動計画書!B97="○","○","－")</f>
        <v>－</v>
      </c>
      <c r="O80" s="700" t="str">
        <f>IF(N80="－","－",IF(【選択肢】!P24&gt;0,"○","×"))</f>
        <v>－</v>
      </c>
      <c r="P80" s="876"/>
      <c r="Q80" s="1779"/>
      <c r="R80" s="1779"/>
      <c r="S80" s="1779"/>
      <c r="T80" s="1779"/>
      <c r="U80" s="1780"/>
      <c r="W80" s="15"/>
    </row>
    <row r="81" spans="1:23" s="14" customFormat="1" ht="25.5" customHeight="1" x14ac:dyDescent="0.15">
      <c r="A81" s="154"/>
      <c r="B81" s="1666"/>
      <c r="C81" s="1667"/>
      <c r="D81" s="1670" t="s">
        <v>888</v>
      </c>
      <c r="E81" s="1671"/>
      <c r="F81" s="1671"/>
      <c r="G81" s="1671"/>
      <c r="H81" s="1671"/>
      <c r="I81" s="1671"/>
      <c r="J81" s="1671"/>
      <c r="K81" s="1671"/>
      <c r="L81" s="1671"/>
      <c r="M81" s="1672"/>
      <c r="N81" s="288" t="str">
        <f>IF(活動計画書!B98="○","○","－")</f>
        <v>－</v>
      </c>
      <c r="O81" s="700" t="str">
        <f>IF(N81="－","－",IF(【選択肢】!P25&gt;0,"○","×"))</f>
        <v>－</v>
      </c>
      <c r="P81" s="876"/>
      <c r="Q81" s="1779"/>
      <c r="R81" s="1779"/>
      <c r="S81" s="1779"/>
      <c r="T81" s="1779"/>
      <c r="U81" s="1780"/>
      <c r="W81" s="15"/>
    </row>
    <row r="82" spans="1:23" s="5" customFormat="1" ht="25.5" customHeight="1" x14ac:dyDescent="0.15">
      <c r="B82" s="1666"/>
      <c r="C82" s="1667"/>
      <c r="D82" s="1670" t="s">
        <v>860</v>
      </c>
      <c r="E82" s="1671"/>
      <c r="F82" s="1671"/>
      <c r="G82" s="1671"/>
      <c r="H82" s="1671"/>
      <c r="I82" s="1671"/>
      <c r="J82" s="1671"/>
      <c r="K82" s="1671"/>
      <c r="L82" s="1671"/>
      <c r="M82" s="1672"/>
      <c r="N82" s="288" t="str">
        <f>IF(活動計画書!M95="○","○","－")</f>
        <v>－</v>
      </c>
      <c r="O82" s="700" t="str">
        <f>IF(N82="－","－",IF(【選択肢】!P26&gt;0,"○","×"))</f>
        <v>－</v>
      </c>
      <c r="P82" s="876"/>
      <c r="Q82" s="1779"/>
      <c r="R82" s="1779"/>
      <c r="S82" s="1779"/>
      <c r="T82" s="1779"/>
      <c r="U82" s="1780"/>
      <c r="W82" s="10"/>
    </row>
    <row r="83" spans="1:23" ht="25.5" customHeight="1" x14ac:dyDescent="0.15">
      <c r="A83" s="165"/>
      <c r="B83" s="1666"/>
      <c r="C83" s="1667"/>
      <c r="D83" s="1670" t="s">
        <v>980</v>
      </c>
      <c r="E83" s="1671"/>
      <c r="F83" s="1671"/>
      <c r="G83" s="1671"/>
      <c r="H83" s="1671"/>
      <c r="I83" s="1671"/>
      <c r="J83" s="1671"/>
      <c r="K83" s="1671"/>
      <c r="L83" s="1671"/>
      <c r="M83" s="1672"/>
      <c r="N83" s="288" t="str">
        <f>IF(活動計画書!M96="○","○","－")</f>
        <v>－</v>
      </c>
      <c r="O83" s="700" t="str">
        <f>IF(N83="－","－",IF(【選択肢】!P27&gt;0,"○","×"))</f>
        <v>－</v>
      </c>
      <c r="P83" s="876"/>
      <c r="Q83" s="1779"/>
      <c r="R83" s="1779"/>
      <c r="S83" s="1779"/>
      <c r="T83" s="1779"/>
      <c r="U83" s="1780"/>
    </row>
    <row r="84" spans="1:23" ht="25.5" customHeight="1" x14ac:dyDescent="0.15">
      <c r="B84" s="1668"/>
      <c r="C84" s="1669"/>
      <c r="D84" s="1766" t="s">
        <v>861</v>
      </c>
      <c r="E84" s="1767"/>
      <c r="F84" s="1768"/>
      <c r="G84" s="1763">
        <f>活動計画書!Q97</f>
        <v>0</v>
      </c>
      <c r="H84" s="1764"/>
      <c r="I84" s="1764"/>
      <c r="J84" s="1764"/>
      <c r="K84" s="1764"/>
      <c r="L84" s="1764"/>
      <c r="M84" s="1765"/>
      <c r="N84" s="288" t="str">
        <f>IF(活動計画書!M97="○","○","－")</f>
        <v>－</v>
      </c>
      <c r="O84" s="700" t="str">
        <f>IF(N84="－","－",IF(【選択肢】!P28&gt;0,"○","×"))</f>
        <v>－</v>
      </c>
      <c r="P84" s="876"/>
      <c r="Q84" s="1779"/>
      <c r="R84" s="1779"/>
      <c r="S84" s="1779"/>
      <c r="T84" s="1779"/>
      <c r="U84" s="1780"/>
    </row>
    <row r="85" spans="1:23" s="17" customFormat="1" ht="30" customHeight="1" x14ac:dyDescent="0.45">
      <c r="A85" s="7" t="s">
        <v>500</v>
      </c>
      <c r="B85" s="50"/>
      <c r="C85" s="50"/>
      <c r="D85" s="50"/>
      <c r="E85" s="50"/>
      <c r="F85" s="50"/>
      <c r="G85" s="50"/>
      <c r="H85" s="50"/>
      <c r="I85" s="50"/>
      <c r="J85" s="50"/>
      <c r="K85" s="50"/>
      <c r="L85" s="50"/>
      <c r="M85" s="50"/>
      <c r="N85" s="50"/>
      <c r="O85" s="50"/>
      <c r="P85" s="50"/>
      <c r="Q85" s="50"/>
      <c r="R85" s="50"/>
      <c r="S85" s="50"/>
    </row>
    <row r="86" spans="1:23" s="71" customFormat="1" ht="16.5" customHeight="1" x14ac:dyDescent="0.15">
      <c r="B86" s="164" t="s">
        <v>874</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15">
      <c r="B87" s="1074" t="s">
        <v>14</v>
      </c>
      <c r="C87" s="1074"/>
      <c r="D87" s="1074"/>
      <c r="E87" s="1005" t="s">
        <v>32</v>
      </c>
      <c r="F87" s="1235"/>
      <c r="G87" s="1235"/>
      <c r="H87" s="1235"/>
      <c r="I87" s="1235"/>
      <c r="J87" s="1235"/>
      <c r="K87" s="1235"/>
      <c r="L87" s="1235"/>
      <c r="M87" s="1006"/>
      <c r="N87" s="258" t="s">
        <v>15</v>
      </c>
      <c r="O87" s="258" t="s">
        <v>89</v>
      </c>
      <c r="P87" s="1078" t="s">
        <v>122</v>
      </c>
      <c r="Q87" s="1396"/>
      <c r="R87" s="1396"/>
      <c r="S87" s="1396"/>
      <c r="T87" s="1396"/>
      <c r="U87" s="1079"/>
    </row>
    <row r="88" spans="1:23" s="28" customFormat="1" ht="24.75" customHeight="1" x14ac:dyDescent="0.15">
      <c r="B88" s="1717" t="s">
        <v>91</v>
      </c>
      <c r="C88" s="1719" t="s">
        <v>798</v>
      </c>
      <c r="D88" s="1720"/>
      <c r="E88" s="1751" t="s">
        <v>862</v>
      </c>
      <c r="F88" s="1752"/>
      <c r="G88" s="1752"/>
      <c r="H88" s="1752"/>
      <c r="I88" s="1752"/>
      <c r="J88" s="1752"/>
      <c r="K88" s="1752"/>
      <c r="L88" s="1752"/>
      <c r="M88" s="1753"/>
      <c r="N88" s="289" t="str">
        <f>IF(COUNTIF(活動計画書!K104:W104,"○")&gt;0,"○","")</f>
        <v>○</v>
      </c>
      <c r="O88" s="287" t="str">
        <f>IF(N88="－","－",IF(【選択肢】!P29&gt;0,"○","×"))</f>
        <v>○</v>
      </c>
      <c r="P88" s="1267" t="s">
        <v>1311</v>
      </c>
      <c r="Q88" s="1268"/>
      <c r="R88" s="1268"/>
      <c r="S88" s="1268"/>
      <c r="T88" s="1268"/>
      <c r="U88" s="1269"/>
    </row>
    <row r="89" spans="1:23" s="28" customFormat="1" ht="24.75" customHeight="1" x14ac:dyDescent="0.15">
      <c r="B89" s="1792"/>
      <c r="C89" s="1771"/>
      <c r="D89" s="1772"/>
      <c r="E89" s="1751" t="s">
        <v>863</v>
      </c>
      <c r="F89" s="1752"/>
      <c r="G89" s="1752"/>
      <c r="H89" s="1752"/>
      <c r="I89" s="1752"/>
      <c r="J89" s="1752"/>
      <c r="K89" s="1752"/>
      <c r="L89" s="1752"/>
      <c r="M89" s="1753"/>
      <c r="N89" s="287" t="str">
        <f>IF(COUNTIF(活動計画書!K105:W105,"○")&gt;0,"○","")</f>
        <v>○</v>
      </c>
      <c r="O89" s="354" t="str">
        <f>IF(N89="－","－",IF(【選択肢】!P30&gt;0,"○","×"))</f>
        <v>○</v>
      </c>
      <c r="P89" s="1267" t="s">
        <v>1305</v>
      </c>
      <c r="Q89" s="1268"/>
      <c r="R89" s="1268"/>
      <c r="S89" s="1268"/>
      <c r="T89" s="1268"/>
      <c r="U89" s="1269"/>
    </row>
    <row r="90" spans="1:23" s="28" customFormat="1" ht="24.75" customHeight="1" x14ac:dyDescent="0.15">
      <c r="B90" s="1792"/>
      <c r="C90" s="1771"/>
      <c r="D90" s="1772"/>
      <c r="E90" s="1751" t="s">
        <v>864</v>
      </c>
      <c r="F90" s="1752"/>
      <c r="G90" s="1752"/>
      <c r="H90" s="1752"/>
      <c r="I90" s="1752"/>
      <c r="J90" s="1752"/>
      <c r="K90" s="1752"/>
      <c r="L90" s="1752"/>
      <c r="M90" s="1753"/>
      <c r="N90" s="287" t="str">
        <f>IF(COUNTIF(活動計画書!K106:W106,"○")&gt;0,"○","")</f>
        <v>○</v>
      </c>
      <c r="O90" s="354" t="str">
        <f>IF(N90="－","－",IF(【選択肢】!P31&gt;0,"○","×"))</f>
        <v>○</v>
      </c>
      <c r="P90" s="1267" t="s">
        <v>1306</v>
      </c>
      <c r="Q90" s="1268"/>
      <c r="R90" s="1268"/>
      <c r="S90" s="1268"/>
      <c r="T90" s="1268"/>
      <c r="U90" s="1269"/>
    </row>
    <row r="91" spans="1:23" s="28" customFormat="1" ht="24.75" customHeight="1" x14ac:dyDescent="0.15">
      <c r="B91" s="1792"/>
      <c r="C91" s="1771"/>
      <c r="D91" s="1772"/>
      <c r="E91" s="1751" t="s">
        <v>865</v>
      </c>
      <c r="F91" s="1752"/>
      <c r="G91" s="1752"/>
      <c r="H91" s="1752"/>
      <c r="I91" s="1752"/>
      <c r="J91" s="1752"/>
      <c r="K91" s="1752"/>
      <c r="L91" s="1752"/>
      <c r="M91" s="1753"/>
      <c r="N91" s="297" t="str">
        <f>IF(COUNTIF(活動計画書!K107:W107,"○")&gt;0,"○","")</f>
        <v>○</v>
      </c>
      <c r="O91" s="354" t="str">
        <f>IF(N91="－","－",IF(【選択肢】!P32&gt;0,"○","×"))</f>
        <v>○</v>
      </c>
      <c r="P91" s="1267" t="s">
        <v>1308</v>
      </c>
      <c r="Q91" s="1268"/>
      <c r="R91" s="1268"/>
      <c r="S91" s="1268"/>
      <c r="T91" s="1268"/>
      <c r="U91" s="1269"/>
    </row>
    <row r="92" spans="1:23" s="28" customFormat="1" ht="18.75" customHeight="1" x14ac:dyDescent="0.15">
      <c r="B92" s="1792"/>
      <c r="C92" s="1771"/>
      <c r="D92" s="1772"/>
      <c r="E92" s="1773" t="s">
        <v>866</v>
      </c>
      <c r="F92" s="1774"/>
      <c r="G92" s="1774"/>
      <c r="H92" s="1774"/>
      <c r="I92" s="1774"/>
      <c r="J92" s="1774"/>
      <c r="K92" s="1774"/>
      <c r="L92" s="1774"/>
      <c r="M92" s="1775"/>
      <c r="N92" s="1686" t="str">
        <f>IF(COUNTIF(活動計画書!K108:W108,"○")&gt;0,"○","")</f>
        <v>○</v>
      </c>
      <c r="O92" s="1686" t="str">
        <f>IF(N92="－","－",IF(【選択肢】!P33&gt;0,"○","×"))</f>
        <v>○</v>
      </c>
      <c r="P92" s="314" t="s">
        <v>618</v>
      </c>
      <c r="Q92" s="1647" t="s">
        <v>1312</v>
      </c>
      <c r="R92" s="1648"/>
      <c r="S92" s="1648"/>
      <c r="T92" s="1648"/>
      <c r="U92" s="1649"/>
    </row>
    <row r="93" spans="1:23" s="28" customFormat="1" ht="26.25" customHeight="1" x14ac:dyDescent="0.15">
      <c r="B93" s="1792"/>
      <c r="C93" s="1771"/>
      <c r="D93" s="1772"/>
      <c r="E93" s="1776"/>
      <c r="F93" s="1777"/>
      <c r="G93" s="1777"/>
      <c r="H93" s="1777"/>
      <c r="I93" s="1777"/>
      <c r="J93" s="1777"/>
      <c r="K93" s="1777"/>
      <c r="L93" s="1777"/>
      <c r="M93" s="1778"/>
      <c r="N93" s="1687"/>
      <c r="O93" s="1687"/>
      <c r="P93" s="877">
        <v>43191</v>
      </c>
      <c r="Q93" s="1650"/>
      <c r="R93" s="1651"/>
      <c r="S93" s="1651"/>
      <c r="T93" s="1651"/>
      <c r="U93" s="1652"/>
    </row>
    <row r="94" spans="1:23" s="28" customFormat="1" ht="18.75" customHeight="1" x14ac:dyDescent="0.15">
      <c r="B94" s="1792"/>
      <c r="C94" s="1719" t="s">
        <v>676</v>
      </c>
      <c r="D94" s="1720"/>
      <c r="E94" s="1773" t="s">
        <v>867</v>
      </c>
      <c r="F94" s="1774"/>
      <c r="G94" s="1774"/>
      <c r="H94" s="1774"/>
      <c r="I94" s="1774"/>
      <c r="J94" s="1774"/>
      <c r="K94" s="1774"/>
      <c r="L94" s="1774"/>
      <c r="M94" s="1775"/>
      <c r="N94" s="1686" t="s">
        <v>87</v>
      </c>
      <c r="O94" s="1686" t="str">
        <f>IF(N94="－","－",IF(【選択肢】!P34&gt;0,"○","×"))</f>
        <v>○</v>
      </c>
      <c r="P94" s="319" t="s">
        <v>618</v>
      </c>
      <c r="Q94" s="1647" t="s">
        <v>684</v>
      </c>
      <c r="R94" s="1648"/>
      <c r="S94" s="1648"/>
      <c r="T94" s="1648"/>
      <c r="U94" s="1649"/>
    </row>
    <row r="95" spans="1:23" s="28" customFormat="1" ht="26.25" customHeight="1" x14ac:dyDescent="0.15">
      <c r="B95" s="1792"/>
      <c r="C95" s="1721"/>
      <c r="D95" s="1722"/>
      <c r="E95" s="1776"/>
      <c r="F95" s="1777"/>
      <c r="G95" s="1777"/>
      <c r="H95" s="1777"/>
      <c r="I95" s="1777"/>
      <c r="J95" s="1777"/>
      <c r="K95" s="1777"/>
      <c r="L95" s="1777"/>
      <c r="M95" s="1778"/>
      <c r="N95" s="1687"/>
      <c r="O95" s="1687"/>
      <c r="P95" s="874">
        <v>43253</v>
      </c>
      <c r="Q95" s="1650"/>
      <c r="R95" s="1651"/>
      <c r="S95" s="1651"/>
      <c r="T95" s="1651"/>
      <c r="U95" s="1652"/>
    </row>
    <row r="96" spans="1:23" s="28" customFormat="1" ht="35.25" customHeight="1" x14ac:dyDescent="0.15">
      <c r="B96" s="1792"/>
      <c r="C96" s="1114" t="s">
        <v>31</v>
      </c>
      <c r="D96" s="1115"/>
      <c r="E96" s="1751" t="s">
        <v>868</v>
      </c>
      <c r="F96" s="1752"/>
      <c r="G96" s="1752"/>
      <c r="H96" s="1752"/>
      <c r="I96" s="1752"/>
      <c r="J96" s="1752"/>
      <c r="K96" s="1752"/>
      <c r="L96" s="1752"/>
      <c r="M96" s="1753"/>
      <c r="N96" s="815" t="s">
        <v>87</v>
      </c>
      <c r="O96" s="287" t="str">
        <f>IF(N96="－","－",IF(【選択肢】!P35&gt;0,"○","×"))</f>
        <v>○</v>
      </c>
      <c r="P96" s="1267" t="s">
        <v>1313</v>
      </c>
      <c r="Q96" s="1268"/>
      <c r="R96" s="1268"/>
      <c r="S96" s="1268"/>
      <c r="T96" s="1268"/>
      <c r="U96" s="1269"/>
    </row>
    <row r="97" spans="1:25" s="28" customFormat="1" ht="35.25" customHeight="1" x14ac:dyDescent="0.15">
      <c r="B97" s="1792"/>
      <c r="C97" s="1116"/>
      <c r="D97" s="1117"/>
      <c r="E97" s="1751" t="s">
        <v>869</v>
      </c>
      <c r="F97" s="1752"/>
      <c r="G97" s="1752"/>
      <c r="H97" s="1752"/>
      <c r="I97" s="1752"/>
      <c r="J97" s="1752"/>
      <c r="K97" s="1752"/>
      <c r="L97" s="1752"/>
      <c r="M97" s="1753"/>
      <c r="N97" s="815" t="s">
        <v>87</v>
      </c>
      <c r="O97" s="354" t="str">
        <f>IF(N97="－","－",IF(【選択肢】!P36&gt;0,"○","×"))</f>
        <v>○</v>
      </c>
      <c r="P97" s="1267" t="s">
        <v>1340</v>
      </c>
      <c r="Q97" s="1268"/>
      <c r="R97" s="1268"/>
      <c r="S97" s="1268"/>
      <c r="T97" s="1268"/>
      <c r="U97" s="1269"/>
    </row>
    <row r="98" spans="1:25" s="28" customFormat="1" ht="35.25" customHeight="1" x14ac:dyDescent="0.15">
      <c r="B98" s="1792"/>
      <c r="C98" s="1116"/>
      <c r="D98" s="1117"/>
      <c r="E98" s="1751" t="s">
        <v>870</v>
      </c>
      <c r="F98" s="1752"/>
      <c r="G98" s="1752"/>
      <c r="H98" s="1752"/>
      <c r="I98" s="1752"/>
      <c r="J98" s="1752"/>
      <c r="K98" s="1752"/>
      <c r="L98" s="1752"/>
      <c r="M98" s="1753"/>
      <c r="N98" s="815" t="s">
        <v>87</v>
      </c>
      <c r="O98" s="354" t="str">
        <f>IF(N98="－","－",IF(【選択肢】!P37&gt;0,"○","×"))</f>
        <v>○</v>
      </c>
      <c r="P98" s="1267" t="s">
        <v>1298</v>
      </c>
      <c r="Q98" s="1268"/>
      <c r="R98" s="1268"/>
      <c r="S98" s="1268"/>
      <c r="T98" s="1268"/>
      <c r="U98" s="1269"/>
    </row>
    <row r="99" spans="1:25" s="28" customFormat="1" ht="35.25" customHeight="1" x14ac:dyDescent="0.15">
      <c r="B99" s="1792"/>
      <c r="C99" s="1118"/>
      <c r="D99" s="1119"/>
      <c r="E99" s="1751" t="s">
        <v>871</v>
      </c>
      <c r="F99" s="1752"/>
      <c r="G99" s="1752"/>
      <c r="H99" s="1752"/>
      <c r="I99" s="1752"/>
      <c r="J99" s="1752"/>
      <c r="K99" s="1752"/>
      <c r="L99" s="1752"/>
      <c r="M99" s="1753"/>
      <c r="N99" s="815" t="s">
        <v>87</v>
      </c>
      <c r="O99" s="354" t="str">
        <f>IF(N99="－","－",IF(【選択肢】!P38&gt;0,"○","×"))</f>
        <v>×</v>
      </c>
      <c r="P99" s="1267" t="s">
        <v>531</v>
      </c>
      <c r="Q99" s="1268"/>
      <c r="R99" s="1268"/>
      <c r="S99" s="1268"/>
      <c r="T99" s="1268"/>
      <c r="U99" s="1269"/>
    </row>
    <row r="100" spans="1:25" s="28" customFormat="1" ht="26.25" customHeight="1" x14ac:dyDescent="0.15">
      <c r="B100" s="1715" t="s">
        <v>691</v>
      </c>
      <c r="C100" s="1114" t="s">
        <v>772</v>
      </c>
      <c r="D100" s="1115"/>
      <c r="E100" s="1632" t="s">
        <v>767</v>
      </c>
      <c r="F100" s="1633"/>
      <c r="G100" s="1633"/>
      <c r="H100" s="1633"/>
      <c r="I100" s="1633"/>
      <c r="J100" s="1633"/>
      <c r="K100" s="1633"/>
      <c r="L100" s="1633"/>
      <c r="M100" s="1634"/>
      <c r="N100" s="353" t="str">
        <f>IF(COUNTIF(活動計画書!K114:V114,"○")&gt;0,"○","－")</f>
        <v>○</v>
      </c>
      <c r="O100" s="354" t="str">
        <f>IF(N100="－","－",IF(【選択肢】!P39&gt;0,"○","×"))</f>
        <v>○</v>
      </c>
      <c r="P100" s="1267" t="s">
        <v>1314</v>
      </c>
      <c r="Q100" s="1268"/>
      <c r="R100" s="1268"/>
      <c r="S100" s="1268"/>
      <c r="T100" s="1268"/>
      <c r="U100" s="1269"/>
    </row>
    <row r="101" spans="1:25" s="28" customFormat="1" ht="26.25" customHeight="1" x14ac:dyDescent="0.15">
      <c r="B101" s="1716"/>
      <c r="C101" s="1116"/>
      <c r="D101" s="1117"/>
      <c r="E101" s="1632" t="s">
        <v>872</v>
      </c>
      <c r="F101" s="1633"/>
      <c r="G101" s="1633"/>
      <c r="H101" s="1633"/>
      <c r="I101" s="1633"/>
      <c r="J101" s="1633"/>
      <c r="K101" s="1633"/>
      <c r="L101" s="1633"/>
      <c r="M101" s="1634"/>
      <c r="N101" s="353" t="str">
        <f>IF(COUNTIF(活動計画書!K115:V115,"○")&gt;0,"○","－")</f>
        <v>○</v>
      </c>
      <c r="O101" s="354" t="str">
        <f>IF(N101="－","－",IF(【選択肢】!P40&gt;0,"○","×"))</f>
        <v>○</v>
      </c>
      <c r="P101" s="1267" t="s">
        <v>1314</v>
      </c>
      <c r="Q101" s="1268"/>
      <c r="R101" s="1268"/>
      <c r="S101" s="1268"/>
      <c r="T101" s="1268"/>
      <c r="U101" s="1269"/>
    </row>
    <row r="102" spans="1:25" s="28" customFormat="1" ht="26.25" customHeight="1" x14ac:dyDescent="0.15">
      <c r="B102" s="1716"/>
      <c r="C102" s="1116"/>
      <c r="D102" s="1117"/>
      <c r="E102" s="1632" t="s">
        <v>769</v>
      </c>
      <c r="F102" s="1633"/>
      <c r="G102" s="1633"/>
      <c r="H102" s="1633"/>
      <c r="I102" s="1633"/>
      <c r="J102" s="1633"/>
      <c r="K102" s="1633"/>
      <c r="L102" s="1633"/>
      <c r="M102" s="1634"/>
      <c r="N102" s="353" t="str">
        <f>IF(COUNTIF(活動計画書!K116:V116,"○")&gt;0,"○","－")</f>
        <v>○</v>
      </c>
      <c r="O102" s="354" t="str">
        <f>IF(N102="－","－",IF(【選択肢】!P41&gt;0,"○","×"))</f>
        <v>○</v>
      </c>
      <c r="P102" s="1267" t="s">
        <v>1314</v>
      </c>
      <c r="Q102" s="1268"/>
      <c r="R102" s="1268"/>
      <c r="S102" s="1268"/>
      <c r="T102" s="1268"/>
      <c r="U102" s="1269"/>
    </row>
    <row r="103" spans="1:25" s="28" customFormat="1" ht="32.25" customHeight="1" x14ac:dyDescent="0.15">
      <c r="B103" s="1716"/>
      <c r="C103" s="1116"/>
      <c r="D103" s="1117"/>
      <c r="E103" s="1632" t="s">
        <v>770</v>
      </c>
      <c r="F103" s="1633"/>
      <c r="G103" s="1633"/>
      <c r="H103" s="1633"/>
      <c r="I103" s="1633"/>
      <c r="J103" s="1633"/>
      <c r="K103" s="1633"/>
      <c r="L103" s="1633"/>
      <c r="M103" s="1634"/>
      <c r="N103" s="353" t="str">
        <f>IF(COUNTIF(活動計画書!K117:V117,"○")&gt;0,"○","－")</f>
        <v>－</v>
      </c>
      <c r="O103" s="354" t="str">
        <f>IF(N103="－","－",IF(【選択肢】!P42&gt;0,"○","×"))</f>
        <v>－</v>
      </c>
      <c r="P103" s="1267"/>
      <c r="Q103" s="1268"/>
      <c r="R103" s="1268"/>
      <c r="S103" s="1268"/>
      <c r="T103" s="1268"/>
      <c r="U103" s="1269"/>
    </row>
    <row r="104" spans="1:25" s="28" customFormat="1" ht="26.25" customHeight="1" x14ac:dyDescent="0.15">
      <c r="B104" s="1716"/>
      <c r="C104" s="1118"/>
      <c r="D104" s="1119"/>
      <c r="E104" s="1632" t="s">
        <v>771</v>
      </c>
      <c r="F104" s="1633"/>
      <c r="G104" s="1633"/>
      <c r="H104" s="1633"/>
      <c r="I104" s="1633"/>
      <c r="J104" s="1633"/>
      <c r="K104" s="1633"/>
      <c r="L104" s="1633"/>
      <c r="M104" s="1634"/>
      <c r="N104" s="353" t="str">
        <f>IF(COUNTIF(活動計画書!K118:V118,"○")&gt;0,"○","－")</f>
        <v>－</v>
      </c>
      <c r="O104" s="354" t="str">
        <f>IF(N104="－","－",IF(【選択肢】!P43&gt;0,"○","×"))</f>
        <v>－</v>
      </c>
      <c r="P104" s="1267"/>
      <c r="Q104" s="1268"/>
      <c r="R104" s="1268"/>
      <c r="S104" s="1268"/>
      <c r="T104" s="1268"/>
      <c r="U104" s="1269"/>
    </row>
    <row r="105" spans="1:25" s="28" customFormat="1" ht="35.25" customHeight="1" x14ac:dyDescent="0.15">
      <c r="B105" s="1716"/>
      <c r="C105" s="1114" t="s">
        <v>690</v>
      </c>
      <c r="D105" s="1115"/>
      <c r="E105" s="1623" t="str">
        <f>活動計画書!E121</f>
        <v>39 生物の生息状況の把握（生態系保全）</v>
      </c>
      <c r="F105" s="1624"/>
      <c r="G105" s="1624"/>
      <c r="H105" s="1624"/>
      <c r="I105" s="1624"/>
      <c r="J105" s="1624"/>
      <c r="K105" s="1624"/>
      <c r="L105" s="1624"/>
      <c r="M105" s="1625"/>
      <c r="N105" s="354" t="str">
        <f>IF(E105&gt;0,"○","")</f>
        <v>○</v>
      </c>
      <c r="O105" s="354" t="str">
        <f>IFERROR(IF(VLOOKUP(E105,【選択肢】!$O$6:$P$74,2,FALSE)&gt;0,"○","×"),"")</f>
        <v>○</v>
      </c>
      <c r="P105" s="1267" t="s">
        <v>1315</v>
      </c>
      <c r="Q105" s="1268"/>
      <c r="R105" s="1268"/>
      <c r="S105" s="1268"/>
      <c r="T105" s="1268"/>
      <c r="U105" s="1269"/>
    </row>
    <row r="106" spans="1:25" s="28" customFormat="1" ht="35.25" customHeight="1" x14ac:dyDescent="0.15">
      <c r="B106" s="1716"/>
      <c r="C106" s="1116"/>
      <c r="D106" s="1117"/>
      <c r="E106" s="1623" t="str">
        <f>活動計画書!E122</f>
        <v>43 畑からの土砂流出対策（水質保全）</v>
      </c>
      <c r="F106" s="1624"/>
      <c r="G106" s="1624"/>
      <c r="H106" s="1624"/>
      <c r="I106" s="1624"/>
      <c r="J106" s="1624"/>
      <c r="K106" s="1624"/>
      <c r="L106" s="1624"/>
      <c r="M106" s="1625"/>
      <c r="N106" s="354" t="str">
        <f>IF(E106&gt;0,"○","")</f>
        <v>○</v>
      </c>
      <c r="O106" s="354" t="str">
        <f>IFERROR(IF(VLOOKUP(E106,【選択肢】!$O$6:$P$74,2,FALSE)&gt;0,"○","×"),"")</f>
        <v>○</v>
      </c>
      <c r="P106" s="1267" t="s">
        <v>1316</v>
      </c>
      <c r="Q106" s="1268"/>
      <c r="R106" s="1268"/>
      <c r="S106" s="1268"/>
      <c r="T106" s="1268"/>
      <c r="U106" s="1269"/>
    </row>
    <row r="107" spans="1:25" s="28" customFormat="1" ht="35.25" customHeight="1" x14ac:dyDescent="0.15">
      <c r="B107" s="1716"/>
      <c r="C107" s="1116"/>
      <c r="D107" s="1117"/>
      <c r="E107" s="1623" t="str">
        <f>活動計画書!E123</f>
        <v>46 施設等の定期的な巡回点検・清掃（景観形成・生活環境保全）</v>
      </c>
      <c r="F107" s="1624"/>
      <c r="G107" s="1624"/>
      <c r="H107" s="1624"/>
      <c r="I107" s="1624"/>
      <c r="J107" s="1624"/>
      <c r="K107" s="1624"/>
      <c r="L107" s="1624"/>
      <c r="M107" s="1625"/>
      <c r="N107" s="354" t="str">
        <f>IF(E107&gt;0,"○","")</f>
        <v>○</v>
      </c>
      <c r="O107" s="354" t="str">
        <f>IFERROR(IF(VLOOKUP(E107,【選択肢】!$O$6:$P$74,2,FALSE)&gt;0,"○","×"),"")</f>
        <v>○</v>
      </c>
      <c r="P107" s="1267" t="s">
        <v>1317</v>
      </c>
      <c r="Q107" s="1268"/>
      <c r="R107" s="1268"/>
      <c r="S107" s="1268"/>
      <c r="T107" s="1268"/>
      <c r="U107" s="1269"/>
    </row>
    <row r="108" spans="1:25" s="28" customFormat="1" ht="35.25" customHeight="1" x14ac:dyDescent="0.15">
      <c r="B108" s="1716"/>
      <c r="C108" s="1116"/>
      <c r="D108" s="1117"/>
      <c r="E108" s="1623" t="str">
        <f>活動計画書!E124</f>
        <v>47 その他（景観形成・生活環境保全）</v>
      </c>
      <c r="F108" s="1624"/>
      <c r="G108" s="1624"/>
      <c r="H108" s="1624"/>
      <c r="I108" s="1624"/>
      <c r="J108" s="1624"/>
      <c r="K108" s="1624"/>
      <c r="L108" s="1624"/>
      <c r="M108" s="1625"/>
      <c r="N108" s="354" t="str">
        <f>IF(E108&gt;0,"○","")</f>
        <v>○</v>
      </c>
      <c r="O108" s="354" t="str">
        <f>IFERROR(IF(VLOOKUP(E108,【選択肢】!$O$6:$P$74,2,FALSE)&gt;0,"○","×"),"")</f>
        <v>○</v>
      </c>
      <c r="P108" s="1267" t="s">
        <v>1318</v>
      </c>
      <c r="Q108" s="1268"/>
      <c r="R108" s="1268"/>
      <c r="S108" s="1268"/>
      <c r="T108" s="1268"/>
      <c r="U108" s="1269"/>
    </row>
    <row r="109" spans="1:25" s="28" customFormat="1" ht="35.25" customHeight="1" x14ac:dyDescent="0.15">
      <c r="B109" s="1716"/>
      <c r="C109" s="1116"/>
      <c r="D109" s="1117"/>
      <c r="E109" s="1623">
        <f>活動計画書!E125</f>
        <v>0</v>
      </c>
      <c r="F109" s="1624"/>
      <c r="G109" s="1624"/>
      <c r="H109" s="1624"/>
      <c r="I109" s="1624"/>
      <c r="J109" s="1624"/>
      <c r="K109" s="1624"/>
      <c r="L109" s="1624"/>
      <c r="M109" s="1625"/>
      <c r="N109" s="354" t="str">
        <f>IF(E109&gt;0,"○","")</f>
        <v/>
      </c>
      <c r="O109" s="354" t="str">
        <f>IFERROR(IF(VLOOKUP(E109,【選択肢】!$O$6:$P$74,2,FALSE)&gt;0,"○","×"),"")</f>
        <v/>
      </c>
      <c r="P109" s="1267"/>
      <c r="Q109" s="1268"/>
      <c r="R109" s="1268"/>
      <c r="S109" s="1268"/>
      <c r="T109" s="1268"/>
      <c r="U109" s="1269"/>
      <c r="Y109" s="28" t="str">
        <f>IFERROR((VLOOKUP($E109,【選択肢】!$Q$44:$Q$55,2,FALSE)),"")</f>
        <v/>
      </c>
    </row>
    <row r="110" spans="1:25" s="28" customFormat="1" ht="21" customHeight="1" x14ac:dyDescent="0.15">
      <c r="B110" s="1716"/>
      <c r="C110" s="1118"/>
      <c r="D110" s="1119"/>
      <c r="E110" s="1810" t="s">
        <v>873</v>
      </c>
      <c r="F110" s="1811"/>
      <c r="G110" s="1811"/>
      <c r="H110" s="1811"/>
      <c r="I110" s="1811"/>
      <c r="J110" s="1811"/>
      <c r="K110" s="1811"/>
      <c r="L110" s="1811"/>
      <c r="M110" s="1811"/>
      <c r="N110" s="1811"/>
      <c r="O110" s="1811"/>
      <c r="P110" s="1811"/>
      <c r="Q110" s="1811"/>
      <c r="R110" s="1811"/>
      <c r="S110" s="1811"/>
      <c r="T110" s="1811"/>
      <c r="U110" s="1812"/>
    </row>
    <row r="111" spans="1:25" s="28" customFormat="1" ht="26.25" customHeight="1" x14ac:dyDescent="0.15">
      <c r="B111" s="1717"/>
      <c r="C111" s="1793" t="s">
        <v>680</v>
      </c>
      <c r="D111" s="1793"/>
      <c r="E111" s="1760" t="s">
        <v>1275</v>
      </c>
      <c r="F111" s="1761"/>
      <c r="G111" s="1761"/>
      <c r="H111" s="1761"/>
      <c r="I111" s="1761"/>
      <c r="J111" s="1761"/>
      <c r="K111" s="1761"/>
      <c r="L111" s="1761"/>
      <c r="M111" s="1762"/>
      <c r="N111" s="287" t="str">
        <f>IF(COUNTIF(活動計画書!K127:W127,"○")&gt;0,"○","")</f>
        <v>○</v>
      </c>
      <c r="O111" s="287" t="str">
        <f>IF(N111="－","－",IF(【選択肢】!P56&gt;0,"○","×"))</f>
        <v>○</v>
      </c>
      <c r="P111" s="1290" t="s">
        <v>615</v>
      </c>
      <c r="Q111" s="1291"/>
      <c r="R111" s="1291"/>
      <c r="S111" s="1291"/>
      <c r="T111" s="1291"/>
      <c r="U111" s="1292"/>
    </row>
    <row r="112" spans="1:25" s="5" customFormat="1" ht="16.5" customHeight="1" x14ac:dyDescent="0.15">
      <c r="A112" s="10"/>
      <c r="B112" s="308"/>
      <c r="C112" s="308"/>
      <c r="D112" s="308"/>
      <c r="E112" s="308"/>
      <c r="F112" s="309"/>
      <c r="G112" s="309"/>
      <c r="H112" s="309"/>
      <c r="I112" s="309"/>
      <c r="J112" s="309"/>
      <c r="K112" s="309"/>
      <c r="L112" s="309"/>
      <c r="M112" s="309"/>
      <c r="N112" s="310"/>
      <c r="O112" s="310"/>
      <c r="P112" s="101"/>
      <c r="Q112" s="101"/>
      <c r="R112" s="101"/>
      <c r="S112" s="101"/>
      <c r="T112" s="101"/>
      <c r="U112" s="101"/>
      <c r="W112" s="10"/>
    </row>
    <row r="113" spans="1:31" s="28" customFormat="1" ht="36" customHeight="1" x14ac:dyDescent="0.15">
      <c r="B113" s="1074" t="s">
        <v>14</v>
      </c>
      <c r="C113" s="1074"/>
      <c r="D113" s="1074"/>
      <c r="E113" s="1005" t="s">
        <v>32</v>
      </c>
      <c r="F113" s="1235"/>
      <c r="G113" s="1235"/>
      <c r="H113" s="1235"/>
      <c r="I113" s="1235"/>
      <c r="J113" s="1235"/>
      <c r="K113" s="1235"/>
      <c r="L113" s="1235"/>
      <c r="M113" s="1006"/>
      <c r="N113" s="258" t="s">
        <v>15</v>
      </c>
      <c r="O113" s="258" t="s">
        <v>89</v>
      </c>
      <c r="P113" s="1078" t="s">
        <v>122</v>
      </c>
      <c r="Q113" s="1396"/>
      <c r="R113" s="1396"/>
      <c r="S113" s="1396"/>
      <c r="T113" s="1396"/>
      <c r="U113" s="1079"/>
    </row>
    <row r="114" spans="1:31" ht="26.25" customHeight="1" x14ac:dyDescent="0.15">
      <c r="A114" s="28"/>
      <c r="B114" s="1794" t="s">
        <v>177</v>
      </c>
      <c r="C114" s="1795"/>
      <c r="D114" s="1796"/>
      <c r="E114" s="1760" t="s">
        <v>943</v>
      </c>
      <c r="F114" s="1761"/>
      <c r="G114" s="1761"/>
      <c r="H114" s="1761"/>
      <c r="I114" s="1761"/>
      <c r="J114" s="1761"/>
      <c r="K114" s="1761"/>
      <c r="L114" s="1761"/>
      <c r="M114" s="1762"/>
      <c r="N114" s="312" t="str">
        <f>IF(COUNTIF(活動計画書!$D$131:$I$136,報告書!E114)&gt;0,"○","－")</f>
        <v>○</v>
      </c>
      <c r="O114" s="287" t="str">
        <f>IF(N114="－","－",IF(【選択肢】!P57&gt;0,"○","×"))</f>
        <v>○</v>
      </c>
      <c r="P114" s="1267" t="s">
        <v>1319</v>
      </c>
      <c r="Q114" s="1268"/>
      <c r="R114" s="1268"/>
      <c r="S114" s="1268"/>
      <c r="T114" s="1268"/>
      <c r="U114" s="1269"/>
    </row>
    <row r="115" spans="1:31" s="28" customFormat="1" ht="26.25" customHeight="1" x14ac:dyDescent="0.15">
      <c r="A115" s="36"/>
      <c r="B115" s="1797"/>
      <c r="C115" s="1798"/>
      <c r="D115" s="1799"/>
      <c r="E115" s="1760" t="s">
        <v>944</v>
      </c>
      <c r="F115" s="1761"/>
      <c r="G115" s="1761"/>
      <c r="H115" s="1761"/>
      <c r="I115" s="1761"/>
      <c r="J115" s="1761"/>
      <c r="K115" s="1761"/>
      <c r="L115" s="1761"/>
      <c r="M115" s="1762"/>
      <c r="N115" s="290" t="str">
        <f>IF(COUNTIF(活動計画書!$D$131:$I$136,報告書!E115)&gt;0,"○","－")</f>
        <v>－</v>
      </c>
      <c r="O115" s="287" t="str">
        <f>IF(N115="－","－",IF(【選択肢】!P58&gt;0,"○","×"))</f>
        <v>－</v>
      </c>
      <c r="P115" s="1267"/>
      <c r="Q115" s="1268"/>
      <c r="R115" s="1268"/>
      <c r="S115" s="1268"/>
      <c r="T115" s="1268"/>
      <c r="U115" s="1269"/>
    </row>
    <row r="116" spans="1:31" s="28" customFormat="1" ht="26.25" customHeight="1" x14ac:dyDescent="0.15">
      <c r="A116" s="36"/>
      <c r="B116" s="1797"/>
      <c r="C116" s="1798"/>
      <c r="D116" s="1799"/>
      <c r="E116" s="1760" t="s">
        <v>945</v>
      </c>
      <c r="F116" s="1761"/>
      <c r="G116" s="1761"/>
      <c r="H116" s="1761"/>
      <c r="I116" s="1761"/>
      <c r="J116" s="1761"/>
      <c r="K116" s="1761"/>
      <c r="L116" s="1761"/>
      <c r="M116" s="1762"/>
      <c r="N116" s="312" t="str">
        <f>IF(COUNTIF(活動計画書!$D$131:$I$136,報告書!E116)&gt;0,"○","－")</f>
        <v>－</v>
      </c>
      <c r="O116" s="287" t="str">
        <f>IF(N116="－","－",IF(【選択肢】!P59&gt;0,"○","×"))</f>
        <v>－</v>
      </c>
      <c r="P116" s="1267"/>
      <c r="Q116" s="1268"/>
      <c r="R116" s="1268"/>
      <c r="S116" s="1268"/>
      <c r="T116" s="1268"/>
      <c r="U116" s="1269"/>
      <c r="V116" s="10"/>
    </row>
    <row r="117" spans="1:31" s="28" customFormat="1" ht="26.25" customHeight="1" x14ac:dyDescent="0.15">
      <c r="A117" s="36"/>
      <c r="B117" s="1797"/>
      <c r="C117" s="1798"/>
      <c r="D117" s="1799"/>
      <c r="E117" s="1760" t="s">
        <v>946</v>
      </c>
      <c r="F117" s="1761"/>
      <c r="G117" s="1761"/>
      <c r="H117" s="1761"/>
      <c r="I117" s="1761"/>
      <c r="J117" s="1761"/>
      <c r="K117" s="1761"/>
      <c r="L117" s="1761"/>
      <c r="M117" s="1762"/>
      <c r="N117" s="312" t="str">
        <f>IF(COUNTIF(活動計画書!$D$131:$I$136,報告書!E117)&gt;0,"○","－")</f>
        <v>○</v>
      </c>
      <c r="O117" s="287" t="str">
        <f>IF(N117="－","－",IF(【選択肢】!P60&gt;0,"○","×"))</f>
        <v>○</v>
      </c>
      <c r="P117" s="1267" t="s">
        <v>1341</v>
      </c>
      <c r="Q117" s="1268"/>
      <c r="R117" s="1268"/>
      <c r="S117" s="1268"/>
      <c r="T117" s="1268"/>
      <c r="U117" s="1269"/>
      <c r="V117" s="10"/>
    </row>
    <row r="118" spans="1:31" s="28" customFormat="1" ht="26.25" customHeight="1" x14ac:dyDescent="0.15">
      <c r="A118" s="36"/>
      <c r="B118" s="1797"/>
      <c r="C118" s="1798"/>
      <c r="D118" s="1799"/>
      <c r="E118" s="1760" t="s">
        <v>947</v>
      </c>
      <c r="F118" s="1761"/>
      <c r="G118" s="1761"/>
      <c r="H118" s="1761"/>
      <c r="I118" s="1761"/>
      <c r="J118" s="1761"/>
      <c r="K118" s="1761"/>
      <c r="L118" s="1761"/>
      <c r="M118" s="1762"/>
      <c r="N118" s="312" t="str">
        <f>IF(COUNTIF(活動計画書!$D$131:$I$136,報告書!E118)&gt;0,"○","－")</f>
        <v>○</v>
      </c>
      <c r="O118" s="287" t="str">
        <f>IF(N118="－","－",IF(【選択肢】!P61&gt;0,"○","×"))</f>
        <v>○</v>
      </c>
      <c r="P118" s="1267" t="s">
        <v>1337</v>
      </c>
      <c r="Q118" s="1268"/>
      <c r="R118" s="1268"/>
      <c r="S118" s="1268"/>
      <c r="T118" s="1268"/>
      <c r="U118" s="1269"/>
      <c r="V118" s="10"/>
    </row>
    <row r="119" spans="1:31" s="28" customFormat="1" ht="26.25" customHeight="1" x14ac:dyDescent="0.15">
      <c r="A119" s="36"/>
      <c r="B119" s="1797"/>
      <c r="C119" s="1798"/>
      <c r="D119" s="1799"/>
      <c r="E119" s="1760" t="s">
        <v>948</v>
      </c>
      <c r="F119" s="1761"/>
      <c r="G119" s="1761"/>
      <c r="H119" s="1761"/>
      <c r="I119" s="1761"/>
      <c r="J119" s="1761"/>
      <c r="K119" s="1761"/>
      <c r="L119" s="1761"/>
      <c r="M119" s="1762"/>
      <c r="N119" s="312" t="str">
        <f>IF(COUNTIF(活動計画書!$D$131:$I$136,報告書!E119)&gt;0,"○","－")</f>
        <v>○</v>
      </c>
      <c r="O119" s="287" t="str">
        <f>IF(N119="－","－",IF(【選択肢】!P62&gt;0,"○","×"))</f>
        <v>○</v>
      </c>
      <c r="P119" s="1267" t="s">
        <v>1337</v>
      </c>
      <c r="Q119" s="1268"/>
      <c r="R119" s="1268"/>
      <c r="S119" s="1268"/>
      <c r="T119" s="1268"/>
      <c r="U119" s="1269"/>
      <c r="V119" s="10"/>
    </row>
    <row r="120" spans="1:31" s="28" customFormat="1" ht="33" customHeight="1" x14ac:dyDescent="0.15">
      <c r="A120" s="36"/>
      <c r="B120" s="1797"/>
      <c r="C120" s="1798"/>
      <c r="D120" s="1799"/>
      <c r="E120" s="1760" t="s">
        <v>949</v>
      </c>
      <c r="F120" s="1761"/>
      <c r="G120" s="1761"/>
      <c r="H120" s="1761"/>
      <c r="I120" s="1761"/>
      <c r="J120" s="1761"/>
      <c r="K120" s="1761"/>
      <c r="L120" s="1761"/>
      <c r="M120" s="1762"/>
      <c r="N120" s="312" t="str">
        <f>IF(COUNTIF(活動計画書!$D$131:$I$136,報告書!E120)&gt;0,"○","－")</f>
        <v>－</v>
      </c>
      <c r="O120" s="287" t="str">
        <f>IF(N120="－","－",IF(【選択肢】!P63&gt;0,"○","×"))</f>
        <v>－</v>
      </c>
      <c r="P120" s="1267"/>
      <c r="Q120" s="1268"/>
      <c r="R120" s="1268"/>
      <c r="S120" s="1268"/>
      <c r="T120" s="1268"/>
      <c r="U120" s="1269"/>
      <c r="V120" s="10"/>
    </row>
    <row r="121" spans="1:31" s="28" customFormat="1" ht="26.25" customHeight="1" x14ac:dyDescent="0.15">
      <c r="A121" s="36"/>
      <c r="B121" s="1797"/>
      <c r="C121" s="1798"/>
      <c r="D121" s="1799"/>
      <c r="E121" s="1760" t="s">
        <v>950</v>
      </c>
      <c r="F121" s="1761"/>
      <c r="G121" s="1761"/>
      <c r="H121" s="1761"/>
      <c r="I121" s="1761"/>
      <c r="J121" s="1761"/>
      <c r="K121" s="1761"/>
      <c r="L121" s="1761"/>
      <c r="M121" s="1762"/>
      <c r="N121" s="312" t="str">
        <f>IF(COUNTIF(活動計画書!$D$131:$I$136,報告書!E121)&gt;0,"○","－")</f>
        <v>－</v>
      </c>
      <c r="O121" s="287" t="str">
        <f>IF(N121="－","－",IF(【選択肢】!P64&gt;0,"○","×"))</f>
        <v>－</v>
      </c>
      <c r="P121" s="1267"/>
      <c r="Q121" s="1268"/>
      <c r="R121" s="1268"/>
      <c r="S121" s="1268"/>
      <c r="T121" s="1268"/>
      <c r="U121" s="1269"/>
      <c r="V121" s="10"/>
    </row>
    <row r="122" spans="1:31" s="28" customFormat="1" ht="26.25" customHeight="1" x14ac:dyDescent="0.15">
      <c r="B122" s="1800"/>
      <c r="C122" s="1801"/>
      <c r="D122" s="1802"/>
      <c r="E122" s="1824" t="s">
        <v>773</v>
      </c>
      <c r="F122" s="1825"/>
      <c r="G122" s="1825"/>
      <c r="H122" s="1825"/>
      <c r="I122" s="1825"/>
      <c r="J122" s="1825"/>
      <c r="K122" s="1825"/>
      <c r="L122" s="1825"/>
      <c r="M122" s="1826"/>
      <c r="N122" s="360" t="str">
        <f>IF(COUNTIF(活動計画書!$D$131:$I$137,報告書!E122)&gt;0,"○","－")</f>
        <v>○</v>
      </c>
      <c r="O122" s="287" t="str">
        <f>IF(N122="－","－",IF(【選択肢】!P60&gt;0,"○","×"))</f>
        <v>○</v>
      </c>
      <c r="P122" s="1267" t="s">
        <v>1320</v>
      </c>
      <c r="Q122" s="1268"/>
      <c r="R122" s="1268"/>
      <c r="S122" s="1268"/>
      <c r="T122" s="1268"/>
      <c r="U122" s="1269"/>
    </row>
    <row r="123" spans="1:31" s="28" customFormat="1" ht="16.5" customHeight="1" x14ac:dyDescent="0.15">
      <c r="B123" s="383"/>
      <c r="C123" s="384"/>
      <c r="D123" s="384"/>
      <c r="E123" s="385"/>
      <c r="F123" s="385"/>
      <c r="G123" s="385"/>
      <c r="H123" s="385"/>
      <c r="I123" s="385"/>
      <c r="J123" s="385"/>
      <c r="K123" s="385"/>
      <c r="L123" s="385"/>
      <c r="M123" s="385"/>
      <c r="N123" s="307"/>
      <c r="O123" s="307"/>
      <c r="P123" s="361"/>
      <c r="Q123" s="361"/>
      <c r="R123" s="361"/>
      <c r="S123" s="361"/>
      <c r="T123" s="361"/>
      <c r="U123" s="42"/>
    </row>
    <row r="124" spans="1:31" s="28" customFormat="1" ht="16.5" customHeight="1" x14ac:dyDescent="0.15">
      <c r="B124" s="1813" t="s">
        <v>876</v>
      </c>
      <c r="C124" s="1813"/>
      <c r="D124" s="1813"/>
      <c r="E124" s="1813"/>
      <c r="F124" s="1813"/>
      <c r="G124" s="1813"/>
      <c r="H124" s="1813"/>
      <c r="I124" s="1813"/>
      <c r="J124" s="1813"/>
      <c r="K124" s="1813"/>
      <c r="L124" s="1813"/>
      <c r="M124" s="1813"/>
      <c r="N124" s="1813"/>
      <c r="O124" s="310"/>
      <c r="P124" s="359"/>
      <c r="Q124" s="359"/>
      <c r="R124" s="359"/>
      <c r="S124" s="359"/>
      <c r="T124" s="359"/>
      <c r="U124" s="42"/>
    </row>
    <row r="125" spans="1:31" s="28" customFormat="1" ht="22.5" customHeight="1" x14ac:dyDescent="0.15">
      <c r="A125" s="36"/>
      <c r="B125" s="1005" t="s">
        <v>693</v>
      </c>
      <c r="C125" s="1235"/>
      <c r="D125" s="1235"/>
      <c r="E125" s="1235"/>
      <c r="F125" s="1235"/>
      <c r="G125" s="1235"/>
      <c r="H125" s="1235"/>
      <c r="I125" s="1235"/>
      <c r="J125" s="1235"/>
      <c r="K125" s="1235"/>
      <c r="L125" s="1235"/>
      <c r="M125" s="1006"/>
      <c r="N125" s="315" t="s">
        <v>15</v>
      </c>
      <c r="O125" s="315" t="s">
        <v>89</v>
      </c>
      <c r="P125" s="1382" t="s">
        <v>878</v>
      </c>
      <c r="Q125" s="1383"/>
      <c r="R125" s="1383"/>
      <c r="S125" s="1383"/>
      <c r="T125" s="1383"/>
      <c r="U125" s="1384"/>
      <c r="V125" s="10"/>
    </row>
    <row r="126" spans="1:31" s="28" customFormat="1" ht="15.75" customHeight="1" x14ac:dyDescent="0.15">
      <c r="A126" s="36"/>
      <c r="B126" s="1788" t="s">
        <v>1267</v>
      </c>
      <c r="C126" s="1789"/>
      <c r="D126" s="1789"/>
      <c r="E126" s="1789"/>
      <c r="F126" s="1789"/>
      <c r="G126" s="1789"/>
      <c r="H126" s="1789"/>
      <c r="I126" s="1789"/>
      <c r="J126" s="1789"/>
      <c r="K126" s="1789"/>
      <c r="L126" s="1789"/>
      <c r="M126" s="1790"/>
      <c r="N126" s="1803" t="s">
        <v>87</v>
      </c>
      <c r="O126" s="1803" t="s">
        <v>87</v>
      </c>
      <c r="P126" s="316" t="s">
        <v>673</v>
      </c>
      <c r="Q126" s="1647" t="s">
        <v>674</v>
      </c>
      <c r="R126" s="1648"/>
      <c r="S126" s="1648"/>
      <c r="T126" s="1648"/>
      <c r="U126" s="1649"/>
      <c r="V126" s="10"/>
    </row>
    <row r="127" spans="1:31" s="28" customFormat="1" ht="30" customHeight="1" x14ac:dyDescent="0.15">
      <c r="A127" s="36"/>
      <c r="B127" s="1791"/>
      <c r="C127" s="1706"/>
      <c r="D127" s="1706"/>
      <c r="E127" s="1706"/>
      <c r="F127" s="1706"/>
      <c r="G127" s="1706"/>
      <c r="H127" s="1706"/>
      <c r="I127" s="1706"/>
      <c r="J127" s="1706"/>
      <c r="K127" s="1706"/>
      <c r="L127" s="1706"/>
      <c r="M127" s="1707"/>
      <c r="N127" s="1804"/>
      <c r="O127" s="1804"/>
      <c r="P127" s="878">
        <v>43383</v>
      </c>
      <c r="Q127" s="1650"/>
      <c r="R127" s="1651"/>
      <c r="S127" s="1651"/>
      <c r="T127" s="1651"/>
      <c r="U127" s="1652"/>
      <c r="V127" s="10"/>
      <c r="Z127" s="355"/>
      <c r="AA127" s="355"/>
      <c r="AB127" s="355"/>
      <c r="AC127" s="355"/>
      <c r="AD127" s="355"/>
      <c r="AE127" s="355"/>
    </row>
    <row r="128" spans="1:31" s="17" customFormat="1" ht="31.5" customHeight="1" x14ac:dyDescent="0.45">
      <c r="A128" s="7" t="s">
        <v>501</v>
      </c>
      <c r="B128" s="50"/>
      <c r="C128" s="50"/>
      <c r="D128" s="50"/>
      <c r="E128" s="50"/>
      <c r="F128" s="50"/>
      <c r="G128" s="50"/>
      <c r="H128" s="50"/>
      <c r="I128" s="5"/>
      <c r="J128" s="50"/>
      <c r="K128" s="50"/>
      <c r="L128" s="50"/>
      <c r="M128" s="50"/>
      <c r="N128" s="50"/>
      <c r="O128" s="50"/>
      <c r="P128" s="50"/>
      <c r="Q128" s="50"/>
      <c r="R128" s="50"/>
      <c r="S128" s="50"/>
    </row>
    <row r="129" spans="1:25" s="17" customFormat="1" ht="26.25" customHeight="1" x14ac:dyDescent="0.45">
      <c r="A129" s="7"/>
      <c r="B129" s="1823" t="s">
        <v>15</v>
      </c>
      <c r="C129" s="1823"/>
      <c r="D129" s="1823"/>
      <c r="E129" s="1823"/>
      <c r="F129" s="1823"/>
      <c r="G129" s="1823"/>
      <c r="H129" s="1823"/>
      <c r="I129" s="1823"/>
      <c r="J129" s="1823"/>
      <c r="K129" s="1823"/>
      <c r="L129" s="1823"/>
      <c r="M129" s="1823"/>
      <c r="N129" s="1712" t="s">
        <v>93</v>
      </c>
      <c r="O129" s="1713"/>
      <c r="P129" s="1713"/>
      <c r="Q129" s="1713"/>
      <c r="R129" s="1713"/>
      <c r="S129" s="1713"/>
      <c r="T129" s="1713"/>
      <c r="U129" s="1714"/>
    </row>
    <row r="130" spans="1:25" s="28" customFormat="1" ht="30.75" customHeight="1" x14ac:dyDescent="0.15">
      <c r="B130" s="1781" t="s">
        <v>84</v>
      </c>
      <c r="C130" s="1783"/>
      <c r="D130" s="1781" t="s">
        <v>85</v>
      </c>
      <c r="E130" s="1782"/>
      <c r="F130" s="1783"/>
      <c r="G130" s="1781" t="s">
        <v>75</v>
      </c>
      <c r="H130" s="1782"/>
      <c r="I130" s="1782"/>
      <c r="J130" s="1782"/>
      <c r="K130" s="1783"/>
      <c r="L130" s="1787" t="s">
        <v>26</v>
      </c>
      <c r="M130" s="1787"/>
      <c r="N130" s="1712" t="s">
        <v>1044</v>
      </c>
      <c r="O130" s="1713"/>
      <c r="P130" s="1713"/>
      <c r="Q130" s="1713"/>
      <c r="R130" s="1713"/>
      <c r="S130" s="1714"/>
      <c r="T130" s="1817" t="s">
        <v>879</v>
      </c>
      <c r="U130" s="1818"/>
    </row>
    <row r="131" spans="1:25" s="28" customFormat="1" ht="22.5" customHeight="1" x14ac:dyDescent="0.15">
      <c r="B131" s="1784"/>
      <c r="C131" s="1786"/>
      <c r="D131" s="1784"/>
      <c r="E131" s="1785"/>
      <c r="F131" s="1786"/>
      <c r="G131" s="1784"/>
      <c r="H131" s="1785"/>
      <c r="I131" s="1785"/>
      <c r="J131" s="1785"/>
      <c r="K131" s="1786"/>
      <c r="L131" s="1660" t="s">
        <v>83</v>
      </c>
      <c r="M131" s="1660"/>
      <c r="N131" s="1821" t="s">
        <v>528</v>
      </c>
      <c r="O131" s="1822"/>
      <c r="P131" s="1821" t="s">
        <v>529</v>
      </c>
      <c r="Q131" s="1822"/>
      <c r="R131" s="1821" t="s">
        <v>37</v>
      </c>
      <c r="S131" s="1822"/>
      <c r="T131" s="1819"/>
      <c r="U131" s="1820"/>
    </row>
    <row r="132" spans="1:25" s="28" customFormat="1" ht="34.5" customHeight="1" x14ac:dyDescent="0.15">
      <c r="B132" s="1627" t="str">
        <f>活動計画書!B150</f>
        <v>水路</v>
      </c>
      <c r="C132" s="1627"/>
      <c r="D132" s="1635" t="str">
        <f>活動計画書!D150</f>
        <v>61　水路の補修</v>
      </c>
      <c r="E132" s="1635"/>
      <c r="F132" s="1635"/>
      <c r="G132" s="1629" t="str">
        <f>活動計画書!H150</f>
        <v>水路○○ー○の老朽化部分の目地補修を行う</v>
      </c>
      <c r="H132" s="1630"/>
      <c r="I132" s="1630"/>
      <c r="J132" s="1630"/>
      <c r="K132" s="1631"/>
      <c r="L132" s="457">
        <f>IF(活動計画書!N150="","",活動計画書!N150)</f>
        <v>0.03</v>
      </c>
      <c r="M132" s="881" t="str">
        <f>活動計画書!P150</f>
        <v>km</v>
      </c>
      <c r="N132" s="879">
        <v>0</v>
      </c>
      <c r="O132" s="459" t="str">
        <f>M132</f>
        <v>km</v>
      </c>
      <c r="P132" s="880">
        <v>0.03</v>
      </c>
      <c r="Q132" s="459" t="str">
        <f>M132</f>
        <v>km</v>
      </c>
      <c r="R132" s="884">
        <f>IF(L132="","",N132+P132)</f>
        <v>0.03</v>
      </c>
      <c r="S132" s="459" t="str">
        <f>M132</f>
        <v>km</v>
      </c>
      <c r="T132" s="1814"/>
      <c r="U132" s="1163"/>
      <c r="Y132" s="298"/>
    </row>
    <row r="133" spans="1:25" s="28" customFormat="1" ht="34.5" customHeight="1" x14ac:dyDescent="0.15">
      <c r="B133" s="1627" t="str">
        <f>活動計画書!B151</f>
        <v>水路</v>
      </c>
      <c r="C133" s="1627"/>
      <c r="D133" s="1635" t="str">
        <f>活動計画書!D151</f>
        <v>62　水路の更新等</v>
      </c>
      <c r="E133" s="1635"/>
      <c r="F133" s="1635"/>
      <c r="G133" s="1629" t="str">
        <f>活動計画書!H151</f>
        <v>土水路からコンクリート水路への更新</v>
      </c>
      <c r="H133" s="1630"/>
      <c r="I133" s="1630"/>
      <c r="J133" s="1630"/>
      <c r="K133" s="1631"/>
      <c r="L133" s="457">
        <f>IF(活動計画書!N151="","",活動計画書!N151)</f>
        <v>0.24</v>
      </c>
      <c r="M133" s="881" t="str">
        <f>活動計画書!P151</f>
        <v>km</v>
      </c>
      <c r="N133" s="879">
        <v>0.08</v>
      </c>
      <c r="O133" s="459" t="str">
        <f t="shared" ref="O133:O141" si="0">M133</f>
        <v>km</v>
      </c>
      <c r="P133" s="879">
        <v>0.13</v>
      </c>
      <c r="Q133" s="459" t="str">
        <f t="shared" ref="Q133:Q141" si="1">M133</f>
        <v>km</v>
      </c>
      <c r="R133" s="884">
        <f>IF(L133="","",N133+P133)</f>
        <v>0.21000000000000002</v>
      </c>
      <c r="S133" s="885" t="str">
        <f t="shared" ref="S133:S141" si="2">M133</f>
        <v>km</v>
      </c>
      <c r="T133" s="1814"/>
      <c r="U133" s="1163"/>
      <c r="Y133" s="298"/>
    </row>
    <row r="134" spans="1:25" s="28" customFormat="1" ht="34.5" customHeight="1" x14ac:dyDescent="0.15">
      <c r="B134" s="1627" t="str">
        <f>活動計画書!B152</f>
        <v>農道</v>
      </c>
      <c r="C134" s="1627"/>
      <c r="D134" s="1635" t="str">
        <f>活動計画書!D152</f>
        <v>63　農道の補修</v>
      </c>
      <c r="E134" s="1635"/>
      <c r="F134" s="1635"/>
      <c r="G134" s="1629" t="str">
        <f>活動計画書!H152</f>
        <v>農道○○-○の路肩及び法面の補修</v>
      </c>
      <c r="H134" s="1630"/>
      <c r="I134" s="1630"/>
      <c r="J134" s="1630"/>
      <c r="K134" s="1631"/>
      <c r="L134" s="457">
        <f>IF(活動計画書!N152="","",活動計画書!N152)</f>
        <v>1.54</v>
      </c>
      <c r="M134" s="881" t="str">
        <f>活動計画書!P152</f>
        <v>km</v>
      </c>
      <c r="N134" s="879">
        <v>0</v>
      </c>
      <c r="O134" s="459" t="str">
        <f t="shared" si="0"/>
        <v>km</v>
      </c>
      <c r="P134" s="879">
        <v>0</v>
      </c>
      <c r="Q134" s="459" t="str">
        <f t="shared" si="1"/>
        <v>km</v>
      </c>
      <c r="R134" s="884">
        <f>IF(L134="","",N134+P134)</f>
        <v>0</v>
      </c>
      <c r="S134" s="885" t="str">
        <f t="shared" si="2"/>
        <v>km</v>
      </c>
      <c r="T134" s="1814" t="s">
        <v>87</v>
      </c>
      <c r="U134" s="1163"/>
      <c r="Y134" s="298"/>
    </row>
    <row r="135" spans="1:25" s="28" customFormat="1" ht="34.5" customHeight="1" x14ac:dyDescent="0.15">
      <c r="B135" s="1627" t="str">
        <f>活動計画書!B153</f>
        <v>ため池</v>
      </c>
      <c r="C135" s="1627"/>
      <c r="D135" s="1635" t="str">
        <f>活動計画書!D153</f>
        <v>66　ため池（附帯施設）の更新等</v>
      </c>
      <c r="E135" s="1635"/>
      <c r="F135" s="1635"/>
      <c r="G135" s="1629" t="str">
        <f>活動計画書!H153</f>
        <v>ゲートの更新を行う</v>
      </c>
      <c r="H135" s="1630"/>
      <c r="I135" s="1630"/>
      <c r="J135" s="1630"/>
      <c r="K135" s="1631"/>
      <c r="L135" s="457">
        <f>IF(活動計画書!N153="","",活動計画書!N153)</f>
        <v>3</v>
      </c>
      <c r="M135" s="881" t="str">
        <f>活動計画書!P153</f>
        <v>箇所</v>
      </c>
      <c r="N135" s="879">
        <v>0</v>
      </c>
      <c r="O135" s="459" t="str">
        <f t="shared" si="0"/>
        <v>箇所</v>
      </c>
      <c r="P135" s="879">
        <v>1</v>
      </c>
      <c r="Q135" s="459" t="str">
        <f t="shared" si="1"/>
        <v>箇所</v>
      </c>
      <c r="R135" s="884">
        <f>IF(L135="","",N135+P135)</f>
        <v>1</v>
      </c>
      <c r="S135" s="885" t="str">
        <f t="shared" si="2"/>
        <v>箇所</v>
      </c>
      <c r="T135" s="1814"/>
      <c r="U135" s="1163"/>
      <c r="Y135" s="298"/>
    </row>
    <row r="136" spans="1:25" s="28" customFormat="1" ht="34.5" customHeight="1" x14ac:dyDescent="0.15">
      <c r="B136" s="1627">
        <f>活動計画書!B154</f>
        <v>0</v>
      </c>
      <c r="C136" s="1627"/>
      <c r="D136" s="1628">
        <f>活動計画書!D154</f>
        <v>0</v>
      </c>
      <c r="E136" s="1628"/>
      <c r="F136" s="1628"/>
      <c r="G136" s="1629">
        <f>活動計画書!H154</f>
        <v>0</v>
      </c>
      <c r="H136" s="1630"/>
      <c r="I136" s="1630"/>
      <c r="J136" s="1630"/>
      <c r="K136" s="1631"/>
      <c r="L136" s="457" t="str">
        <f>IF(活動計画書!N154="","",活動計画書!N154)</f>
        <v/>
      </c>
      <c r="M136" s="881">
        <f>活動計画書!P154</f>
        <v>0</v>
      </c>
      <c r="N136" s="879"/>
      <c r="O136" s="459">
        <f t="shared" si="0"/>
        <v>0</v>
      </c>
      <c r="P136" s="879"/>
      <c r="Q136" s="459">
        <f t="shared" si="1"/>
        <v>0</v>
      </c>
      <c r="R136" s="884" t="str">
        <f t="shared" ref="R136:R141" si="3">IF(L136="","",N136+P136)</f>
        <v/>
      </c>
      <c r="S136" s="885">
        <f t="shared" si="2"/>
        <v>0</v>
      </c>
      <c r="T136" s="1814"/>
      <c r="U136" s="1163"/>
      <c r="Y136" s="298">
        <f>D136</f>
        <v>0</v>
      </c>
    </row>
    <row r="137" spans="1:25" s="28" customFormat="1" ht="34.5" customHeight="1" x14ac:dyDescent="0.15">
      <c r="B137" s="1661">
        <f>活動計画書!B155</f>
        <v>0</v>
      </c>
      <c r="C137" s="1661"/>
      <c r="D137" s="1662">
        <f>活動計画書!D155</f>
        <v>0</v>
      </c>
      <c r="E137" s="1662"/>
      <c r="F137" s="1662"/>
      <c r="G137" s="1636">
        <f>活動計画書!H155</f>
        <v>0</v>
      </c>
      <c r="H137" s="1637"/>
      <c r="I137" s="1637"/>
      <c r="J137" s="1637"/>
      <c r="K137" s="1638"/>
      <c r="L137" s="886" t="str">
        <f>IF(活動計画書!N155="","",活動計画書!N155)</f>
        <v/>
      </c>
      <c r="M137" s="887">
        <f>活動計画書!P155</f>
        <v>0</v>
      </c>
      <c r="N137" s="888"/>
      <c r="O137" s="889">
        <f t="shared" si="0"/>
        <v>0</v>
      </c>
      <c r="P137" s="888"/>
      <c r="Q137" s="889">
        <f t="shared" si="1"/>
        <v>0</v>
      </c>
      <c r="R137" s="890" t="str">
        <f t="shared" si="3"/>
        <v/>
      </c>
      <c r="S137" s="889">
        <f t="shared" si="2"/>
        <v>0</v>
      </c>
      <c r="T137" s="1815"/>
      <c r="U137" s="1816"/>
      <c r="Y137" s="298">
        <f>D137</f>
        <v>0</v>
      </c>
    </row>
    <row r="138" spans="1:25" s="28" customFormat="1" ht="34.5" customHeight="1" x14ac:dyDescent="0.15">
      <c r="B138" s="1627">
        <f>活動計画書!B156</f>
        <v>0</v>
      </c>
      <c r="C138" s="1627"/>
      <c r="D138" s="1628">
        <f>活動計画書!D156</f>
        <v>0</v>
      </c>
      <c r="E138" s="1628"/>
      <c r="F138" s="1628"/>
      <c r="G138" s="1629">
        <f>活動計画書!H156</f>
        <v>0</v>
      </c>
      <c r="H138" s="1630"/>
      <c r="I138" s="1630"/>
      <c r="J138" s="1630"/>
      <c r="K138" s="1631"/>
      <c r="L138" s="457" t="str">
        <f>IF(活動計画書!N156="","",活動計画書!N156)</f>
        <v/>
      </c>
      <c r="M138" s="881">
        <f>活動計画書!P156</f>
        <v>0</v>
      </c>
      <c r="N138" s="879"/>
      <c r="O138" s="459">
        <f t="shared" si="0"/>
        <v>0</v>
      </c>
      <c r="P138" s="879"/>
      <c r="Q138" s="459">
        <f t="shared" si="1"/>
        <v>0</v>
      </c>
      <c r="R138" s="884" t="str">
        <f t="shared" si="3"/>
        <v/>
      </c>
      <c r="S138" s="885">
        <f t="shared" si="2"/>
        <v>0</v>
      </c>
      <c r="T138" s="1814"/>
      <c r="U138" s="1163"/>
      <c r="Y138" s="298"/>
    </row>
    <row r="139" spans="1:25" s="28" customFormat="1" ht="34.5" customHeight="1" x14ac:dyDescent="0.15">
      <c r="B139" s="1627">
        <f>活動計画書!B157</f>
        <v>0</v>
      </c>
      <c r="C139" s="1627"/>
      <c r="D139" s="1628">
        <f>活動計画書!D157</f>
        <v>0</v>
      </c>
      <c r="E139" s="1628"/>
      <c r="F139" s="1628"/>
      <c r="G139" s="1629">
        <f>活動計画書!H157</f>
        <v>0</v>
      </c>
      <c r="H139" s="1630"/>
      <c r="I139" s="1630"/>
      <c r="J139" s="1630"/>
      <c r="K139" s="1631"/>
      <c r="L139" s="457" t="str">
        <f>IF(活動計画書!N157="","",活動計画書!N157)</f>
        <v/>
      </c>
      <c r="M139" s="881">
        <f>活動計画書!P157</f>
        <v>0</v>
      </c>
      <c r="N139" s="879"/>
      <c r="O139" s="459">
        <f t="shared" si="0"/>
        <v>0</v>
      </c>
      <c r="P139" s="879"/>
      <c r="Q139" s="459">
        <f t="shared" si="1"/>
        <v>0</v>
      </c>
      <c r="R139" s="884" t="str">
        <f t="shared" si="3"/>
        <v/>
      </c>
      <c r="S139" s="885">
        <f t="shared" si="2"/>
        <v>0</v>
      </c>
      <c r="T139" s="1814"/>
      <c r="U139" s="1163"/>
      <c r="Y139" s="298"/>
    </row>
    <row r="140" spans="1:25" s="28" customFormat="1" ht="34.5" customHeight="1" x14ac:dyDescent="0.15">
      <c r="B140" s="1627">
        <f>活動計画書!B158</f>
        <v>0</v>
      </c>
      <c r="C140" s="1627"/>
      <c r="D140" s="1628">
        <f>活動計画書!D158</f>
        <v>0</v>
      </c>
      <c r="E140" s="1628"/>
      <c r="F140" s="1628"/>
      <c r="G140" s="1629">
        <f>活動計画書!H158</f>
        <v>0</v>
      </c>
      <c r="H140" s="1630"/>
      <c r="I140" s="1630"/>
      <c r="J140" s="1630"/>
      <c r="K140" s="1631"/>
      <c r="L140" s="457" t="str">
        <f>IF(活動計画書!N158="","",活動計画書!N158)</f>
        <v/>
      </c>
      <c r="M140" s="881">
        <f>活動計画書!P158</f>
        <v>0</v>
      </c>
      <c r="N140" s="879"/>
      <c r="O140" s="459">
        <f t="shared" si="0"/>
        <v>0</v>
      </c>
      <c r="P140" s="879"/>
      <c r="Q140" s="459">
        <f t="shared" si="1"/>
        <v>0</v>
      </c>
      <c r="R140" s="884" t="str">
        <f t="shared" si="3"/>
        <v/>
      </c>
      <c r="S140" s="459">
        <f t="shared" si="2"/>
        <v>0</v>
      </c>
      <c r="T140" s="1814"/>
      <c r="U140" s="1163"/>
      <c r="Y140" s="298"/>
    </row>
    <row r="141" spans="1:25" s="28" customFormat="1" ht="34.5" customHeight="1" x14ac:dyDescent="0.15">
      <c r="B141" s="1627">
        <f>活動計画書!B159</f>
        <v>0</v>
      </c>
      <c r="C141" s="1627"/>
      <c r="D141" s="1628">
        <f>活動計画書!D159</f>
        <v>0</v>
      </c>
      <c r="E141" s="1628"/>
      <c r="F141" s="1628"/>
      <c r="G141" s="1629">
        <f>活動計画書!H159</f>
        <v>0</v>
      </c>
      <c r="H141" s="1630"/>
      <c r="I141" s="1630"/>
      <c r="J141" s="1630"/>
      <c r="K141" s="1631"/>
      <c r="L141" s="457" t="str">
        <f>IF(活動計画書!N159="","",活動計画書!N159)</f>
        <v/>
      </c>
      <c r="M141" s="881">
        <f>活動計画書!P159</f>
        <v>0</v>
      </c>
      <c r="N141" s="879"/>
      <c r="O141" s="459">
        <f t="shared" si="0"/>
        <v>0</v>
      </c>
      <c r="P141" s="879"/>
      <c r="Q141" s="459">
        <f t="shared" si="1"/>
        <v>0</v>
      </c>
      <c r="R141" s="884" t="str">
        <f t="shared" si="3"/>
        <v/>
      </c>
      <c r="S141" s="459">
        <f t="shared" si="2"/>
        <v>0</v>
      </c>
      <c r="T141" s="1814"/>
      <c r="U141" s="1163"/>
      <c r="Y141" s="298"/>
    </row>
    <row r="142" spans="1:25" s="28" customFormat="1" ht="34.5" customHeight="1" x14ac:dyDescent="0.15">
      <c r="B142" s="1627">
        <f>活動計画書!B160</f>
        <v>0</v>
      </c>
      <c r="C142" s="1627"/>
      <c r="D142" s="1628">
        <f>活動計画書!D160</f>
        <v>0</v>
      </c>
      <c r="E142" s="1628"/>
      <c r="F142" s="1628"/>
      <c r="G142" s="1629">
        <f>活動計画書!H160</f>
        <v>0</v>
      </c>
      <c r="H142" s="1630"/>
      <c r="I142" s="1630"/>
      <c r="J142" s="1630"/>
      <c r="K142" s="1631"/>
      <c r="L142" s="457" t="str">
        <f>IF(活動計画書!N160="","",活動計画書!N160)</f>
        <v/>
      </c>
      <c r="M142" s="881">
        <f>活動計画書!P160</f>
        <v>0</v>
      </c>
      <c r="N142" s="879"/>
      <c r="O142" s="459">
        <f>M142</f>
        <v>0</v>
      </c>
      <c r="P142" s="879"/>
      <c r="Q142" s="459">
        <f>M142</f>
        <v>0</v>
      </c>
      <c r="R142" s="884" t="str">
        <f>IF(L142="","",N142+P142)</f>
        <v/>
      </c>
      <c r="S142" s="885">
        <f>M142</f>
        <v>0</v>
      </c>
      <c r="T142" s="1814"/>
      <c r="U142" s="1163"/>
      <c r="Y142" s="298"/>
    </row>
    <row r="143" spans="1:25" ht="21" customHeight="1" x14ac:dyDescent="0.15">
      <c r="B143" s="1659"/>
      <c r="C143" s="1659"/>
      <c r="D143" s="448" t="s">
        <v>873</v>
      </c>
      <c r="E143" s="448"/>
      <c r="F143" s="448"/>
      <c r="G143" s="691"/>
      <c r="H143" s="691"/>
      <c r="I143" s="691"/>
      <c r="J143" s="691"/>
      <c r="K143" s="691"/>
      <c r="L143" s="458"/>
      <c r="M143" s="456"/>
      <c r="N143" s="692"/>
      <c r="O143" s="655"/>
      <c r="P143" s="692"/>
      <c r="Q143" s="655"/>
      <c r="R143" s="692"/>
      <c r="S143" s="655"/>
      <c r="T143" s="449"/>
      <c r="U143" s="449"/>
      <c r="Y143" s="298"/>
    </row>
    <row r="144" spans="1:25" ht="21" customHeight="1" x14ac:dyDescent="0.15">
      <c r="B144" s="36" t="s">
        <v>877</v>
      </c>
      <c r="C144" s="38"/>
      <c r="D144" s="386"/>
      <c r="E144" s="386"/>
      <c r="F144" s="386"/>
      <c r="G144" s="386"/>
      <c r="H144" s="386"/>
      <c r="I144" s="386"/>
      <c r="J144" s="386"/>
      <c r="K144" s="386"/>
      <c r="L144" s="386"/>
      <c r="M144" s="386"/>
      <c r="N144" s="38"/>
      <c r="O144" s="38"/>
      <c r="P144" s="38"/>
      <c r="Q144" s="38"/>
      <c r="R144" s="38"/>
      <c r="S144" s="38"/>
      <c r="T144" s="38"/>
      <c r="U144" s="38"/>
      <c r="Y144" s="298"/>
    </row>
    <row r="145" spans="1:24" ht="8.25" customHeight="1" x14ac:dyDescent="0.15"/>
    <row r="146" spans="1:24" s="28" customFormat="1" ht="20.25" customHeight="1" x14ac:dyDescent="0.15">
      <c r="A146" s="36"/>
      <c r="B146" s="176" t="s">
        <v>99</v>
      </c>
      <c r="C146" s="177"/>
      <c r="D146" s="177"/>
      <c r="E146" s="177"/>
      <c r="F146" s="177"/>
      <c r="G146" s="178"/>
      <c r="H146" s="178"/>
      <c r="I146" s="179"/>
      <c r="J146" s="179"/>
      <c r="K146" s="179"/>
      <c r="L146" s="179"/>
      <c r="M146" s="180"/>
      <c r="N146" s="180"/>
      <c r="O146" s="180"/>
      <c r="P146" s="180"/>
      <c r="Q146" s="180"/>
      <c r="R146" s="180"/>
      <c r="S146" s="180"/>
      <c r="T146" s="180"/>
      <c r="U146" s="181"/>
      <c r="V146" s="36"/>
    </row>
    <row r="147" spans="1:24" s="28" customFormat="1" ht="18.75" customHeight="1" x14ac:dyDescent="0.15">
      <c r="A147" s="36"/>
      <c r="B147" s="657" t="s">
        <v>94</v>
      </c>
      <c r="C147" s="38"/>
      <c r="D147" s="38"/>
      <c r="E147" s="38"/>
      <c r="F147" s="38"/>
      <c r="G147" s="38"/>
      <c r="H147" s="38"/>
      <c r="I147" s="38"/>
      <c r="J147" s="38"/>
      <c r="K147" s="38"/>
      <c r="L147" s="1700" t="s">
        <v>87</v>
      </c>
      <c r="M147" s="1701"/>
      <c r="N147" s="37"/>
      <c r="O147" s="37"/>
      <c r="P147" s="37"/>
      <c r="Q147" s="37"/>
      <c r="R147" s="37"/>
      <c r="S147" s="37"/>
      <c r="T147" s="37"/>
      <c r="U147" s="183"/>
      <c r="V147" s="37"/>
      <c r="W147" s="16"/>
      <c r="X147" s="16"/>
    </row>
    <row r="148" spans="1:24" s="28" customFormat="1" ht="7.5" customHeight="1" x14ac:dyDescent="0.15">
      <c r="A148" s="36"/>
      <c r="B148" s="657"/>
      <c r="C148" s="38"/>
      <c r="D148" s="38"/>
      <c r="E148" s="38"/>
      <c r="F148" s="38"/>
      <c r="G148" s="38"/>
      <c r="H148" s="38"/>
      <c r="I148" s="38"/>
      <c r="J148" s="38"/>
      <c r="K148" s="38"/>
      <c r="L148" s="658"/>
      <c r="M148" s="658"/>
      <c r="N148" s="37"/>
      <c r="O148" s="37"/>
      <c r="P148" s="37"/>
      <c r="Q148" s="37"/>
      <c r="R148" s="37"/>
      <c r="S148" s="37"/>
      <c r="T148" s="37"/>
      <c r="U148" s="183"/>
      <c r="V148" s="37"/>
      <c r="W148" s="16"/>
      <c r="X148" s="16"/>
    </row>
    <row r="149" spans="1:24" s="28" customFormat="1" ht="20.25" customHeight="1" x14ac:dyDescent="0.15">
      <c r="A149" s="36"/>
      <c r="B149" s="659" t="s">
        <v>95</v>
      </c>
      <c r="C149" s="369"/>
      <c r="D149" s="369"/>
      <c r="E149" s="369"/>
      <c r="F149" s="369"/>
      <c r="G149" s="369"/>
      <c r="H149" s="369"/>
      <c r="I149" s="369"/>
      <c r="J149" s="369"/>
      <c r="K149" s="369"/>
      <c r="L149" s="1700" t="s">
        <v>87</v>
      </c>
      <c r="M149" s="1701"/>
      <c r="N149" s="199"/>
      <c r="O149" s="199"/>
      <c r="P149" s="199"/>
      <c r="Q149" s="199"/>
      <c r="R149" s="199"/>
      <c r="S149" s="199"/>
      <c r="T149" s="199"/>
      <c r="U149" s="200"/>
      <c r="V149" s="37"/>
      <c r="W149" s="16"/>
      <c r="X149" s="16"/>
    </row>
  </sheetData>
  <dataConsolidate/>
  <mergeCells count="305">
    <mergeCell ref="T142:U142"/>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39:U139"/>
    <mergeCell ref="T140:U140"/>
    <mergeCell ref="T141:U141"/>
    <mergeCell ref="G138:K138"/>
    <mergeCell ref="G139:K139"/>
    <mergeCell ref="N129:U129"/>
    <mergeCell ref="T136:U136"/>
    <mergeCell ref="T137:U137"/>
    <mergeCell ref="G132:K132"/>
    <mergeCell ref="G130:K131"/>
    <mergeCell ref="T133:U133"/>
    <mergeCell ref="G141:K141"/>
    <mergeCell ref="G140:K140"/>
    <mergeCell ref="T135:U135"/>
    <mergeCell ref="T138:U138"/>
    <mergeCell ref="T130:U131"/>
    <mergeCell ref="T132:U132"/>
    <mergeCell ref="N131:O131"/>
    <mergeCell ref="P131:Q131"/>
    <mergeCell ref="R131:S131"/>
    <mergeCell ref="T134:U134"/>
    <mergeCell ref="G134:K134"/>
    <mergeCell ref="G135:K135"/>
    <mergeCell ref="B129:M129"/>
    <mergeCell ref="B130:C131"/>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87:M87"/>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E89:M89"/>
    <mergeCell ref="P121:U121"/>
    <mergeCell ref="E98:M98"/>
    <mergeCell ref="E99:M99"/>
    <mergeCell ref="P101:U101"/>
    <mergeCell ref="D130:F131"/>
    <mergeCell ref="L130:M130"/>
    <mergeCell ref="B135:C135"/>
    <mergeCell ref="D135:F135"/>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F69:M69"/>
    <mergeCell ref="F70:M70"/>
    <mergeCell ref="P96:U96"/>
    <mergeCell ref="P74:U74"/>
    <mergeCell ref="P69:U69"/>
    <mergeCell ref="P72:U72"/>
    <mergeCell ref="E92:M93"/>
    <mergeCell ref="N92:N93"/>
    <mergeCell ref="O92:O93"/>
    <mergeCell ref="Q83:U83"/>
    <mergeCell ref="Q84:U84"/>
    <mergeCell ref="Q92:U93"/>
    <mergeCell ref="P100:U100"/>
    <mergeCell ref="E91:M91"/>
    <mergeCell ref="D83:M83"/>
    <mergeCell ref="F73:M73"/>
    <mergeCell ref="F74:M74"/>
    <mergeCell ref="D71:E73"/>
    <mergeCell ref="D74:E74"/>
    <mergeCell ref="D82:M82"/>
    <mergeCell ref="E118:M118"/>
    <mergeCell ref="E117:M117"/>
    <mergeCell ref="E116:M116"/>
    <mergeCell ref="C96:D99"/>
    <mergeCell ref="E100:M100"/>
    <mergeCell ref="E109:M109"/>
    <mergeCell ref="E108:M108"/>
    <mergeCell ref="G84:M84"/>
    <mergeCell ref="D84:F84"/>
    <mergeCell ref="D78:M78"/>
    <mergeCell ref="P91:U91"/>
    <mergeCell ref="E88:M88"/>
    <mergeCell ref="D80:M80"/>
    <mergeCell ref="D81:M81"/>
    <mergeCell ref="F71:M71"/>
    <mergeCell ref="C88:D9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L147:M147"/>
    <mergeCell ref="L149:M149"/>
    <mergeCell ref="L32:O32"/>
    <mergeCell ref="L23:O23"/>
    <mergeCell ref="L24:O24"/>
    <mergeCell ref="C26:K26"/>
    <mergeCell ref="D27:K27"/>
    <mergeCell ref="L27:O27"/>
    <mergeCell ref="L30:O30"/>
    <mergeCell ref="L38:O38"/>
    <mergeCell ref="L39:O39"/>
    <mergeCell ref="L40:O40"/>
    <mergeCell ref="A49:V49"/>
    <mergeCell ref="N130:S130"/>
    <mergeCell ref="N94:N95"/>
    <mergeCell ref="O94:O95"/>
    <mergeCell ref="B87:D87"/>
    <mergeCell ref="B100:B111"/>
    <mergeCell ref="P73:U73"/>
    <mergeCell ref="C61:C74"/>
    <mergeCell ref="P102:U102"/>
    <mergeCell ref="C94:D95"/>
    <mergeCell ref="E102:M102"/>
    <mergeCell ref="E101:M101"/>
    <mergeCell ref="D28:K28"/>
    <mergeCell ref="D29:K29"/>
    <mergeCell ref="D30:K30"/>
    <mergeCell ref="D31:K31"/>
    <mergeCell ref="L28:O28"/>
    <mergeCell ref="L29:O29"/>
    <mergeCell ref="F55:M55"/>
    <mergeCell ref="P40:U40"/>
    <mergeCell ref="D37:K37"/>
    <mergeCell ref="P39:U39"/>
    <mergeCell ref="P28:U28"/>
    <mergeCell ref="P29:U29"/>
    <mergeCell ref="B52:V52"/>
    <mergeCell ref="F63:M63"/>
    <mergeCell ref="P67:U67"/>
    <mergeCell ref="F44:K44"/>
    <mergeCell ref="L31:O31"/>
    <mergeCell ref="L35:O35"/>
    <mergeCell ref="L36:O36"/>
    <mergeCell ref="L37:O37"/>
    <mergeCell ref="P55:U55"/>
    <mergeCell ref="P56:U56"/>
    <mergeCell ref="F56:M56"/>
    <mergeCell ref="F61:M62"/>
    <mergeCell ref="O61:O62"/>
    <mergeCell ref="P62:S62"/>
    <mergeCell ref="P61:U61"/>
    <mergeCell ref="P63:U63"/>
    <mergeCell ref="P64:U64"/>
    <mergeCell ref="P34:U34"/>
    <mergeCell ref="P32:U32"/>
    <mergeCell ref="P33:U33"/>
    <mergeCell ref="D35:K35"/>
    <mergeCell ref="D36:K36"/>
    <mergeCell ref="D38:K38"/>
    <mergeCell ref="F59:M60"/>
    <mergeCell ref="N59:N60"/>
    <mergeCell ref="F57:M58"/>
    <mergeCell ref="N57:N58"/>
    <mergeCell ref="P68:U68"/>
    <mergeCell ref="Q57:U58"/>
    <mergeCell ref="G136:K136"/>
    <mergeCell ref="C56:E58"/>
    <mergeCell ref="B143:C143"/>
    <mergeCell ref="L131:M131"/>
    <mergeCell ref="B141:C141"/>
    <mergeCell ref="B137:C137"/>
    <mergeCell ref="B138:C138"/>
    <mergeCell ref="B139:C139"/>
    <mergeCell ref="B132:C132"/>
    <mergeCell ref="D132:F132"/>
    <mergeCell ref="B133:C133"/>
    <mergeCell ref="B134:C134"/>
    <mergeCell ref="D136:F136"/>
    <mergeCell ref="D137:F137"/>
    <mergeCell ref="D138:F138"/>
    <mergeCell ref="D139:F139"/>
    <mergeCell ref="D140:F140"/>
    <mergeCell ref="C59:E60"/>
    <mergeCell ref="B78:C84"/>
    <mergeCell ref="D79:M79"/>
    <mergeCell ref="P5:T5"/>
    <mergeCell ref="P6:T6"/>
    <mergeCell ref="B17:K17"/>
    <mergeCell ref="E106:M106"/>
    <mergeCell ref="E105:M105"/>
    <mergeCell ref="C3:D3"/>
    <mergeCell ref="Q2:T2"/>
    <mergeCell ref="B11:S11"/>
    <mergeCell ref="B142:C142"/>
    <mergeCell ref="D142:F142"/>
    <mergeCell ref="G142:K142"/>
    <mergeCell ref="G133:K133"/>
    <mergeCell ref="P104:U104"/>
    <mergeCell ref="P103:U103"/>
    <mergeCell ref="P109:U109"/>
    <mergeCell ref="C100:D104"/>
    <mergeCell ref="E104:M104"/>
    <mergeCell ref="E103:M103"/>
    <mergeCell ref="B136:C136"/>
    <mergeCell ref="D133:F133"/>
    <mergeCell ref="D134:F134"/>
    <mergeCell ref="B140:C140"/>
    <mergeCell ref="D141:F141"/>
    <mergeCell ref="G137:K137"/>
  </mergeCells>
  <phoneticPr fontId="2"/>
  <conditionalFormatting sqref="O15:U15">
    <cfRule type="expression" dxfId="0" priority="4">
      <formula>#REF!=""</formula>
    </cfRule>
  </conditionalFormatting>
  <dataValidations count="6">
    <dataValidation type="list" allowBlank="1" showInputMessage="1" showErrorMessage="1" sqref="T132:U142 B48:J48 L147:M147 L149:M149">
      <formula1>B.○か空白</formula1>
    </dataValidation>
    <dataValidation type="list" allowBlank="1" showInputMessage="1" showErrorMessage="1" sqref="O78:O84 O56:O74 O114:O122 N111:O111 O88:O109 O126:O127">
      <formula1>Ｃ2.実施欄</formula1>
    </dataValidation>
    <dataValidation type="list" allowBlank="1" showInputMessage="1" showErrorMessage="1" sqref="N56:N74 N78:N84 N88:N109 N114:N122 N126:N127">
      <formula1>Ｃ1.計画欄</formula1>
    </dataValidation>
    <dataValidation type="list" allowBlank="1" showInputMessage="1" showErrorMessage="1" sqref="B132:C142">
      <formula1>F.施設</formula1>
    </dataValidation>
    <dataValidation type="list" allowBlank="1" showInputMessage="1" sqref="D132:F142">
      <formula1>M.長寿命化</formula1>
    </dataValidation>
    <dataValidation type="list" allowBlank="1" showInputMessage="1" showErrorMessage="1" sqref="O132:O142 M132:M142 Q132:Q142 S132:S142">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zoomScaleNormal="100" zoomScaleSheetLayoutView="100" workbookViewId="0">
      <selection sqref="A1:D1"/>
    </sheetView>
  </sheetViews>
  <sheetFormatPr defaultColWidth="9" defaultRowHeight="18.75" x14ac:dyDescent="0.15"/>
  <cols>
    <col min="1" max="1" width="10.5" style="572" customWidth="1"/>
    <col min="2" max="2" width="15.25" style="572" customWidth="1"/>
    <col min="3" max="3" width="54.25" style="675" customWidth="1"/>
    <col min="4" max="16384" width="9" style="572"/>
  </cols>
  <sheetData>
    <row r="1" spans="1:4" ht="21.75" customHeight="1" x14ac:dyDescent="0.15">
      <c r="A1" s="1832" t="s">
        <v>1258</v>
      </c>
      <c r="B1" s="1832"/>
      <c r="C1" s="1832"/>
      <c r="D1" s="1832"/>
    </row>
    <row r="2" spans="1:4" ht="15.75" customHeight="1" x14ac:dyDescent="0.15">
      <c r="A2" s="660"/>
      <c r="C2" s="661"/>
      <c r="D2" s="662" t="s">
        <v>986</v>
      </c>
    </row>
    <row r="3" spans="1:4" ht="15.75" customHeight="1" x14ac:dyDescent="0.15">
      <c r="A3" s="663"/>
      <c r="C3" s="664" t="s">
        <v>286</v>
      </c>
      <c r="D3" s="665">
        <v>200</v>
      </c>
    </row>
    <row r="4" spans="1:4" ht="15.75" customHeight="1" x14ac:dyDescent="0.15">
      <c r="A4" s="663"/>
      <c r="C4" s="664" t="s">
        <v>355</v>
      </c>
      <c r="D4" s="665">
        <v>300</v>
      </c>
    </row>
    <row r="5" spans="1:4" ht="24" customHeight="1" x14ac:dyDescent="0.15">
      <c r="A5" s="663" t="s">
        <v>237</v>
      </c>
      <c r="B5" s="660"/>
      <c r="C5" s="666"/>
      <c r="D5" s="667"/>
    </row>
    <row r="6" spans="1:4" ht="6.75" customHeight="1" x14ac:dyDescent="0.15">
      <c r="A6" s="663"/>
      <c r="B6" s="660"/>
      <c r="C6" s="666"/>
      <c r="D6" s="667"/>
    </row>
    <row r="7" spans="1:4" ht="21" customHeight="1" x14ac:dyDescent="0.15">
      <c r="A7" s="693" t="s">
        <v>238</v>
      </c>
      <c r="B7" s="660"/>
      <c r="C7" s="666"/>
      <c r="D7" s="667"/>
    </row>
    <row r="8" spans="1:4" ht="15.75" customHeight="1" x14ac:dyDescent="0.15">
      <c r="A8" s="1833" t="s">
        <v>239</v>
      </c>
      <c r="B8" s="1834"/>
      <c r="C8" s="668" t="s">
        <v>240</v>
      </c>
      <c r="D8" s="669" t="s">
        <v>987</v>
      </c>
    </row>
    <row r="9" spans="1:4" ht="15.75" customHeight="1" x14ac:dyDescent="0.15">
      <c r="A9" s="1838" t="s">
        <v>678</v>
      </c>
      <c r="B9" s="670" t="s">
        <v>241</v>
      </c>
      <c r="C9" s="670" t="s">
        <v>242</v>
      </c>
      <c r="D9" s="669">
        <v>1</v>
      </c>
    </row>
    <row r="10" spans="1:4" ht="15.75" customHeight="1" x14ac:dyDescent="0.15">
      <c r="A10" s="1840"/>
      <c r="B10" s="670" t="s">
        <v>243</v>
      </c>
      <c r="C10" s="670" t="s">
        <v>244</v>
      </c>
      <c r="D10" s="669">
        <v>2</v>
      </c>
    </row>
    <row r="11" spans="1:4" ht="15.75" customHeight="1" x14ac:dyDescent="0.15">
      <c r="A11" s="1835" t="s">
        <v>676</v>
      </c>
      <c r="B11" s="1836"/>
      <c r="C11" s="670" t="s">
        <v>246</v>
      </c>
      <c r="D11" s="669">
        <v>3</v>
      </c>
    </row>
    <row r="12" spans="1:4" ht="15.75" customHeight="1" x14ac:dyDescent="0.15">
      <c r="A12" s="1837" t="s">
        <v>247</v>
      </c>
      <c r="B12" s="1839" t="s">
        <v>248</v>
      </c>
      <c r="C12" s="670" t="s">
        <v>555</v>
      </c>
      <c r="D12" s="669">
        <v>4</v>
      </c>
    </row>
    <row r="13" spans="1:4" ht="15.75" customHeight="1" x14ac:dyDescent="0.15">
      <c r="A13" s="1837"/>
      <c r="B13" s="1839"/>
      <c r="C13" s="671" t="s">
        <v>556</v>
      </c>
      <c r="D13" s="669">
        <v>5</v>
      </c>
    </row>
    <row r="14" spans="1:4" ht="15.75" customHeight="1" x14ac:dyDescent="0.15">
      <c r="A14" s="1837"/>
      <c r="B14" s="1839"/>
      <c r="C14" s="672" t="s">
        <v>540</v>
      </c>
      <c r="D14" s="669">
        <v>6</v>
      </c>
    </row>
    <row r="15" spans="1:4" ht="15.75" customHeight="1" x14ac:dyDescent="0.15">
      <c r="A15" s="1837"/>
      <c r="B15" s="1839" t="s">
        <v>249</v>
      </c>
      <c r="C15" s="670" t="s">
        <v>557</v>
      </c>
      <c r="D15" s="669">
        <v>7</v>
      </c>
    </row>
    <row r="16" spans="1:4" ht="15.75" customHeight="1" x14ac:dyDescent="0.15">
      <c r="A16" s="1837"/>
      <c r="B16" s="1839"/>
      <c r="C16" s="670" t="s">
        <v>558</v>
      </c>
      <c r="D16" s="669">
        <v>8</v>
      </c>
    </row>
    <row r="17" spans="1:4" ht="15.75" customHeight="1" x14ac:dyDescent="0.15">
      <c r="A17" s="1837"/>
      <c r="B17" s="1839"/>
      <c r="C17" s="670" t="s">
        <v>559</v>
      </c>
      <c r="D17" s="669">
        <v>9</v>
      </c>
    </row>
    <row r="18" spans="1:4" ht="15.75" customHeight="1" x14ac:dyDescent="0.15">
      <c r="A18" s="1837"/>
      <c r="B18" s="1839" t="s">
        <v>250</v>
      </c>
      <c r="C18" s="672" t="s">
        <v>560</v>
      </c>
      <c r="D18" s="669">
        <v>10</v>
      </c>
    </row>
    <row r="19" spans="1:4" ht="15.75" customHeight="1" x14ac:dyDescent="0.15">
      <c r="A19" s="1837"/>
      <c r="B19" s="1839"/>
      <c r="C19" s="672" t="s">
        <v>561</v>
      </c>
      <c r="D19" s="669">
        <v>11</v>
      </c>
    </row>
    <row r="20" spans="1:4" ht="15.75" customHeight="1" x14ac:dyDescent="0.15">
      <c r="A20" s="1837"/>
      <c r="B20" s="1839"/>
      <c r="C20" s="672" t="s">
        <v>541</v>
      </c>
      <c r="D20" s="669">
        <v>12</v>
      </c>
    </row>
    <row r="21" spans="1:4" ht="15.75" customHeight="1" x14ac:dyDescent="0.15">
      <c r="A21" s="1837"/>
      <c r="B21" s="1839" t="s">
        <v>251</v>
      </c>
      <c r="C21" s="672" t="s">
        <v>562</v>
      </c>
      <c r="D21" s="669">
        <v>13</v>
      </c>
    </row>
    <row r="22" spans="1:4" ht="15.75" customHeight="1" x14ac:dyDescent="0.15">
      <c r="A22" s="1837"/>
      <c r="B22" s="1839"/>
      <c r="C22" s="672" t="s">
        <v>563</v>
      </c>
      <c r="D22" s="669">
        <v>14</v>
      </c>
    </row>
    <row r="23" spans="1:4" ht="15.75" customHeight="1" x14ac:dyDescent="0.15">
      <c r="A23" s="1838"/>
      <c r="B23" s="1839"/>
      <c r="C23" s="672" t="s">
        <v>564</v>
      </c>
      <c r="D23" s="669">
        <v>15</v>
      </c>
    </row>
    <row r="24" spans="1:4" ht="15.75" customHeight="1" x14ac:dyDescent="0.15">
      <c r="A24" s="673"/>
      <c r="B24" s="664" t="s">
        <v>252</v>
      </c>
      <c r="C24" s="664" t="s">
        <v>253</v>
      </c>
      <c r="D24" s="669">
        <v>16</v>
      </c>
    </row>
    <row r="25" spans="1:4" ht="15.75" customHeight="1" x14ac:dyDescent="0.15">
      <c r="A25" s="674"/>
      <c r="D25" s="676"/>
    </row>
    <row r="26" spans="1:4" ht="21.75" customHeight="1" x14ac:dyDescent="0.15">
      <c r="A26" s="693" t="s">
        <v>254</v>
      </c>
      <c r="B26" s="674"/>
      <c r="D26" s="676"/>
    </row>
    <row r="27" spans="1:4" ht="15.75" customHeight="1" x14ac:dyDescent="0.15">
      <c r="A27" s="1833" t="s">
        <v>239</v>
      </c>
      <c r="B27" s="1834"/>
      <c r="C27" s="668" t="s">
        <v>240</v>
      </c>
      <c r="D27" s="669" t="s">
        <v>987</v>
      </c>
    </row>
    <row r="28" spans="1:4" ht="15.75" customHeight="1" x14ac:dyDescent="0.15">
      <c r="A28" s="1835" t="s">
        <v>256</v>
      </c>
      <c r="B28" s="1836"/>
      <c r="C28" s="677" t="s">
        <v>989</v>
      </c>
      <c r="D28" s="662">
        <v>17</v>
      </c>
    </row>
    <row r="29" spans="1:4" ht="15.75" customHeight="1" x14ac:dyDescent="0.15">
      <c r="A29" s="1835"/>
      <c r="B29" s="1836"/>
      <c r="C29" s="677" t="s">
        <v>990</v>
      </c>
      <c r="D29" s="662">
        <v>18</v>
      </c>
    </row>
    <row r="30" spans="1:4" ht="15.75" customHeight="1" x14ac:dyDescent="0.15">
      <c r="A30" s="1835"/>
      <c r="B30" s="1836"/>
      <c r="C30" s="677" t="s">
        <v>991</v>
      </c>
      <c r="D30" s="662">
        <v>19</v>
      </c>
    </row>
    <row r="31" spans="1:4" ht="15.75" customHeight="1" x14ac:dyDescent="0.15">
      <c r="A31" s="1835"/>
      <c r="B31" s="1836"/>
      <c r="C31" s="677" t="s">
        <v>992</v>
      </c>
      <c r="D31" s="662">
        <v>20</v>
      </c>
    </row>
    <row r="32" spans="1:4" ht="15.75" customHeight="1" x14ac:dyDescent="0.15">
      <c r="A32" s="1835"/>
      <c r="B32" s="1836"/>
      <c r="C32" s="677" t="s">
        <v>993</v>
      </c>
      <c r="D32" s="662">
        <v>21</v>
      </c>
    </row>
    <row r="33" spans="1:4" ht="15.75" customHeight="1" x14ac:dyDescent="0.15">
      <c r="A33" s="1835"/>
      <c r="B33" s="1836"/>
      <c r="C33" s="677" t="s">
        <v>994</v>
      </c>
      <c r="D33" s="662">
        <v>22</v>
      </c>
    </row>
    <row r="34" spans="1:4" ht="15.75" customHeight="1" x14ac:dyDescent="0.15">
      <c r="A34" s="1835"/>
      <c r="B34" s="1836"/>
      <c r="C34" s="677" t="s">
        <v>294</v>
      </c>
      <c r="D34" s="662">
        <v>23</v>
      </c>
    </row>
    <row r="35" spans="1:4" ht="7.5" customHeight="1" x14ac:dyDescent="0.15">
      <c r="A35" s="660"/>
      <c r="B35" s="660"/>
      <c r="C35" s="666"/>
      <c r="D35" s="667"/>
    </row>
    <row r="36" spans="1:4" ht="24" customHeight="1" x14ac:dyDescent="0.15">
      <c r="A36" s="663" t="s">
        <v>257</v>
      </c>
      <c r="B36" s="660"/>
      <c r="C36" s="666"/>
      <c r="D36" s="667"/>
    </row>
    <row r="37" spans="1:4" ht="9" customHeight="1" x14ac:dyDescent="0.15">
      <c r="A37" s="663"/>
      <c r="B37" s="660"/>
      <c r="C37" s="666"/>
      <c r="D37" s="667"/>
    </row>
    <row r="38" spans="1:4" ht="18.75" customHeight="1" x14ac:dyDescent="0.15">
      <c r="A38" s="694" t="s">
        <v>258</v>
      </c>
      <c r="B38" s="660"/>
      <c r="C38" s="666"/>
      <c r="D38" s="667"/>
    </row>
    <row r="39" spans="1:4" ht="15.75" customHeight="1" x14ac:dyDescent="0.15">
      <c r="A39" s="1833" t="s">
        <v>239</v>
      </c>
      <c r="B39" s="1834"/>
      <c r="C39" s="668" t="s">
        <v>240</v>
      </c>
      <c r="D39" s="662" t="s">
        <v>986</v>
      </c>
    </row>
    <row r="40" spans="1:4" ht="15.75" customHeight="1" x14ac:dyDescent="0.15">
      <c r="A40" s="1845" t="s">
        <v>679</v>
      </c>
      <c r="B40" s="1841" t="s">
        <v>259</v>
      </c>
      <c r="C40" s="672" t="s">
        <v>260</v>
      </c>
      <c r="D40" s="662">
        <v>24</v>
      </c>
    </row>
    <row r="41" spans="1:4" ht="15.75" customHeight="1" x14ac:dyDescent="0.15">
      <c r="A41" s="1846"/>
      <c r="B41" s="1842"/>
      <c r="C41" s="678" t="s">
        <v>261</v>
      </c>
      <c r="D41" s="662">
        <v>25</v>
      </c>
    </row>
    <row r="42" spans="1:4" ht="15.75" customHeight="1" x14ac:dyDescent="0.15">
      <c r="A42" s="1846"/>
      <c r="B42" s="1842"/>
      <c r="C42" s="672" t="s">
        <v>262</v>
      </c>
      <c r="D42" s="662">
        <v>26</v>
      </c>
    </row>
    <row r="43" spans="1:4" ht="15.75" customHeight="1" x14ac:dyDescent="0.15">
      <c r="A43" s="1846"/>
      <c r="B43" s="1842"/>
      <c r="C43" s="672" t="s">
        <v>263</v>
      </c>
      <c r="D43" s="662">
        <v>27</v>
      </c>
    </row>
    <row r="44" spans="1:4" ht="15.75" customHeight="1" x14ac:dyDescent="0.15">
      <c r="A44" s="1847"/>
      <c r="B44" s="679" t="s">
        <v>243</v>
      </c>
      <c r="C44" s="680" t="s">
        <v>244</v>
      </c>
      <c r="D44" s="662">
        <v>28</v>
      </c>
    </row>
    <row r="45" spans="1:4" ht="15.75" customHeight="1" x14ac:dyDescent="0.15">
      <c r="A45" s="1848" t="s">
        <v>676</v>
      </c>
      <c r="B45" s="1849"/>
      <c r="C45" s="680" t="s">
        <v>264</v>
      </c>
      <c r="D45" s="662">
        <v>29</v>
      </c>
    </row>
    <row r="46" spans="1:4" ht="15.75" customHeight="1" x14ac:dyDescent="0.15">
      <c r="A46" s="1839" t="s">
        <v>247</v>
      </c>
      <c r="B46" s="672" t="s">
        <v>265</v>
      </c>
      <c r="C46" s="681" t="s">
        <v>266</v>
      </c>
      <c r="D46" s="662">
        <v>30</v>
      </c>
    </row>
    <row r="47" spans="1:4" ht="15.75" customHeight="1" x14ac:dyDescent="0.15">
      <c r="A47" s="1839"/>
      <c r="B47" s="672" t="s">
        <v>267</v>
      </c>
      <c r="C47" s="670" t="s">
        <v>268</v>
      </c>
      <c r="D47" s="662">
        <v>31</v>
      </c>
    </row>
    <row r="48" spans="1:4" ht="15.75" customHeight="1" x14ac:dyDescent="0.15">
      <c r="A48" s="1839"/>
      <c r="B48" s="672" t="s">
        <v>269</v>
      </c>
      <c r="C48" s="670" t="s">
        <v>270</v>
      </c>
      <c r="D48" s="662">
        <v>32</v>
      </c>
    </row>
    <row r="49" spans="1:4" ht="15.75" customHeight="1" x14ac:dyDescent="0.15">
      <c r="A49" s="1839"/>
      <c r="B49" s="672" t="s">
        <v>251</v>
      </c>
      <c r="C49" s="670" t="s">
        <v>271</v>
      </c>
      <c r="D49" s="662">
        <v>33</v>
      </c>
    </row>
    <row r="50" spans="1:4" ht="15.75" customHeight="1" x14ac:dyDescent="0.15">
      <c r="A50" s="660"/>
      <c r="B50" s="660"/>
      <c r="C50" s="666"/>
      <c r="D50" s="682"/>
    </row>
    <row r="51" spans="1:4" ht="25.5" customHeight="1" x14ac:dyDescent="0.15">
      <c r="A51" s="693" t="s">
        <v>272</v>
      </c>
      <c r="B51" s="660"/>
      <c r="C51" s="683"/>
      <c r="D51" s="667"/>
    </row>
    <row r="52" spans="1:4" ht="17.25" customHeight="1" x14ac:dyDescent="0.15">
      <c r="A52" s="1850" t="s">
        <v>239</v>
      </c>
      <c r="B52" s="1851"/>
      <c r="C52" s="1852" t="s">
        <v>255</v>
      </c>
      <c r="D52" s="1843" t="s">
        <v>988</v>
      </c>
    </row>
    <row r="53" spans="1:4" ht="17.25" customHeight="1" x14ac:dyDescent="0.15">
      <c r="A53" s="684"/>
      <c r="B53" s="668" t="s">
        <v>273</v>
      </c>
      <c r="C53" s="1853"/>
      <c r="D53" s="1844"/>
    </row>
    <row r="54" spans="1:4" ht="17.25" customHeight="1" x14ac:dyDescent="0.15">
      <c r="A54" s="1839" t="s">
        <v>243</v>
      </c>
      <c r="B54" s="664" t="s">
        <v>222</v>
      </c>
      <c r="C54" s="679" t="s">
        <v>343</v>
      </c>
      <c r="D54" s="662">
        <v>34</v>
      </c>
    </row>
    <row r="55" spans="1:4" ht="17.25" customHeight="1" x14ac:dyDescent="0.15">
      <c r="A55" s="1839"/>
      <c r="B55" s="664" t="s">
        <v>274</v>
      </c>
      <c r="C55" s="679" t="s">
        <v>344</v>
      </c>
      <c r="D55" s="662">
        <v>35</v>
      </c>
    </row>
    <row r="56" spans="1:4" ht="34.5" customHeight="1" x14ac:dyDescent="0.15">
      <c r="A56" s="1839"/>
      <c r="B56" s="661" t="s">
        <v>275</v>
      </c>
      <c r="C56" s="679" t="s">
        <v>345</v>
      </c>
      <c r="D56" s="662">
        <v>36</v>
      </c>
    </row>
    <row r="57" spans="1:4" ht="32.25" customHeight="1" x14ac:dyDescent="0.15">
      <c r="A57" s="1839"/>
      <c r="B57" s="685" t="s">
        <v>276</v>
      </c>
      <c r="C57" s="679" t="s">
        <v>346</v>
      </c>
      <c r="D57" s="662">
        <v>37</v>
      </c>
    </row>
    <row r="58" spans="1:4" ht="17.25" customHeight="1" x14ac:dyDescent="0.15">
      <c r="A58" s="1839"/>
      <c r="B58" s="664" t="s">
        <v>277</v>
      </c>
      <c r="C58" s="679" t="s">
        <v>347</v>
      </c>
      <c r="D58" s="662">
        <v>38</v>
      </c>
    </row>
    <row r="59" spans="1:4" ht="17.25" customHeight="1" x14ac:dyDescent="0.15">
      <c r="A59" s="1839" t="s">
        <v>247</v>
      </c>
      <c r="B59" s="1854" t="s">
        <v>222</v>
      </c>
      <c r="C59" s="679" t="s">
        <v>348</v>
      </c>
      <c r="D59" s="662">
        <v>39</v>
      </c>
    </row>
    <row r="60" spans="1:4" ht="17.25" customHeight="1" x14ac:dyDescent="0.15">
      <c r="A60" s="1839"/>
      <c r="B60" s="1854"/>
      <c r="C60" s="679" t="s">
        <v>349</v>
      </c>
      <c r="D60" s="662">
        <v>40</v>
      </c>
    </row>
    <row r="61" spans="1:4" ht="17.25" customHeight="1" x14ac:dyDescent="0.15">
      <c r="A61" s="1839"/>
      <c r="B61" s="1854"/>
      <c r="C61" s="679" t="s">
        <v>550</v>
      </c>
      <c r="D61" s="662">
        <v>41</v>
      </c>
    </row>
    <row r="62" spans="1:4" ht="17.25" customHeight="1" x14ac:dyDescent="0.15">
      <c r="A62" s="1839"/>
      <c r="B62" s="1854" t="s">
        <v>278</v>
      </c>
      <c r="C62" s="679" t="s">
        <v>350</v>
      </c>
      <c r="D62" s="662">
        <v>42</v>
      </c>
    </row>
    <row r="63" spans="1:4" ht="17.25" customHeight="1" x14ac:dyDescent="0.15">
      <c r="A63" s="1839"/>
      <c r="B63" s="1854"/>
      <c r="C63" s="679" t="s">
        <v>295</v>
      </c>
      <c r="D63" s="662">
        <v>43</v>
      </c>
    </row>
    <row r="64" spans="1:4" ht="17.25" customHeight="1" x14ac:dyDescent="0.15">
      <c r="A64" s="1839"/>
      <c r="B64" s="1854"/>
      <c r="C64" s="679" t="s">
        <v>551</v>
      </c>
      <c r="D64" s="662">
        <v>44</v>
      </c>
    </row>
    <row r="65" spans="1:4" ht="17.25" customHeight="1" x14ac:dyDescent="0.15">
      <c r="A65" s="1839"/>
      <c r="B65" s="1839" t="s">
        <v>279</v>
      </c>
      <c r="C65" s="679" t="s">
        <v>532</v>
      </c>
      <c r="D65" s="662">
        <v>45</v>
      </c>
    </row>
    <row r="66" spans="1:4" ht="17.25" customHeight="1" x14ac:dyDescent="0.15">
      <c r="A66" s="1839"/>
      <c r="B66" s="1839"/>
      <c r="C66" s="679" t="s">
        <v>351</v>
      </c>
      <c r="D66" s="662">
        <v>46</v>
      </c>
    </row>
    <row r="67" spans="1:4" ht="17.25" customHeight="1" x14ac:dyDescent="0.15">
      <c r="A67" s="1839"/>
      <c r="B67" s="1839"/>
      <c r="C67" s="679" t="s">
        <v>552</v>
      </c>
      <c r="D67" s="662">
        <v>47</v>
      </c>
    </row>
    <row r="68" spans="1:4" ht="17.25" customHeight="1" x14ac:dyDescent="0.15">
      <c r="A68" s="1839"/>
      <c r="B68" s="1855" t="s">
        <v>276</v>
      </c>
      <c r="C68" s="679" t="s">
        <v>352</v>
      </c>
      <c r="D68" s="662">
        <v>48</v>
      </c>
    </row>
    <row r="69" spans="1:4" ht="17.25" customHeight="1" x14ac:dyDescent="0.15">
      <c r="A69" s="1839"/>
      <c r="B69" s="1855"/>
      <c r="C69" s="679" t="s">
        <v>353</v>
      </c>
      <c r="D69" s="662">
        <v>49</v>
      </c>
    </row>
    <row r="70" spans="1:4" ht="17.25" customHeight="1" x14ac:dyDescent="0.15">
      <c r="A70" s="1839"/>
      <c r="B70" s="670" t="s">
        <v>277</v>
      </c>
      <c r="C70" s="679" t="s">
        <v>354</v>
      </c>
      <c r="D70" s="662">
        <v>50</v>
      </c>
    </row>
    <row r="71" spans="1:4" ht="17.25" customHeight="1" x14ac:dyDescent="0.15">
      <c r="A71" s="1856" t="s">
        <v>280</v>
      </c>
      <c r="B71" s="1857"/>
      <c r="C71" s="664" t="s">
        <v>296</v>
      </c>
      <c r="D71" s="662">
        <v>51</v>
      </c>
    </row>
    <row r="72" spans="1:4" ht="17.25" customHeight="1" x14ac:dyDescent="0.15">
      <c r="A72" s="660"/>
      <c r="B72" s="660"/>
      <c r="C72" s="666"/>
      <c r="D72" s="682"/>
    </row>
    <row r="73" spans="1:4" ht="17.25" customHeight="1" x14ac:dyDescent="0.15">
      <c r="A73" s="693" t="s">
        <v>281</v>
      </c>
      <c r="B73" s="686"/>
      <c r="C73" s="666"/>
      <c r="D73" s="682"/>
    </row>
    <row r="74" spans="1:4" ht="17.25" customHeight="1" x14ac:dyDescent="0.15">
      <c r="A74" s="1851" t="s">
        <v>239</v>
      </c>
      <c r="B74" s="1851"/>
      <c r="C74" s="687" t="s">
        <v>255</v>
      </c>
      <c r="D74" s="662" t="s">
        <v>986</v>
      </c>
    </row>
    <row r="75" spans="1:4" ht="17.25" customHeight="1" x14ac:dyDescent="0.15">
      <c r="A75" s="1839" t="s">
        <v>282</v>
      </c>
      <c r="B75" s="1839"/>
      <c r="C75" s="664" t="s">
        <v>356</v>
      </c>
      <c r="D75" s="662">
        <v>52</v>
      </c>
    </row>
    <row r="76" spans="1:4" ht="17.25" customHeight="1" x14ac:dyDescent="0.15">
      <c r="A76" s="1839"/>
      <c r="B76" s="1839"/>
      <c r="C76" s="664" t="s">
        <v>533</v>
      </c>
      <c r="D76" s="662">
        <v>53</v>
      </c>
    </row>
    <row r="77" spans="1:4" ht="17.25" customHeight="1" x14ac:dyDescent="0.15">
      <c r="A77" s="1839"/>
      <c r="B77" s="1839"/>
      <c r="C77" s="664" t="s">
        <v>357</v>
      </c>
      <c r="D77" s="662">
        <v>54</v>
      </c>
    </row>
    <row r="78" spans="1:4" ht="17.25" customHeight="1" x14ac:dyDescent="0.15">
      <c r="A78" s="1839"/>
      <c r="B78" s="1839"/>
      <c r="C78" s="664" t="s">
        <v>358</v>
      </c>
      <c r="D78" s="662">
        <v>55</v>
      </c>
    </row>
    <row r="79" spans="1:4" ht="17.25" customHeight="1" x14ac:dyDescent="0.15">
      <c r="A79" s="1839"/>
      <c r="B79" s="1839"/>
      <c r="C79" s="664" t="s">
        <v>359</v>
      </c>
      <c r="D79" s="662">
        <v>56</v>
      </c>
    </row>
    <row r="80" spans="1:4" ht="17.25" customHeight="1" x14ac:dyDescent="0.15">
      <c r="A80" s="1839"/>
      <c r="B80" s="1839"/>
      <c r="C80" s="664" t="s">
        <v>360</v>
      </c>
      <c r="D80" s="662">
        <v>57</v>
      </c>
    </row>
    <row r="81" spans="1:4" ht="17.25" customHeight="1" x14ac:dyDescent="0.15">
      <c r="A81" s="1839"/>
      <c r="B81" s="1839"/>
      <c r="C81" s="664" t="s">
        <v>361</v>
      </c>
      <c r="D81" s="662">
        <v>58</v>
      </c>
    </row>
    <row r="82" spans="1:4" ht="17.25" customHeight="1" x14ac:dyDescent="0.15">
      <c r="A82" s="1839"/>
      <c r="B82" s="1839"/>
      <c r="C82" s="664" t="s">
        <v>298</v>
      </c>
      <c r="D82" s="662">
        <v>59</v>
      </c>
    </row>
    <row r="83" spans="1:4" ht="17.25" customHeight="1" x14ac:dyDescent="0.15">
      <c r="A83" s="1839"/>
      <c r="B83" s="1839"/>
      <c r="C83" s="664" t="s">
        <v>299</v>
      </c>
      <c r="D83" s="662">
        <v>60</v>
      </c>
    </row>
    <row r="84" spans="1:4" ht="17.25" customHeight="1" x14ac:dyDescent="0.15">
      <c r="A84" s="660"/>
      <c r="B84" s="660"/>
      <c r="C84" s="666"/>
      <c r="D84" s="667"/>
    </row>
    <row r="85" spans="1:4" ht="30.75" customHeight="1" x14ac:dyDescent="0.15">
      <c r="A85" s="663" t="s">
        <v>283</v>
      </c>
      <c r="B85" s="660"/>
      <c r="C85" s="666"/>
      <c r="D85" s="667"/>
    </row>
    <row r="86" spans="1:4" ht="7.5" customHeight="1" x14ac:dyDescent="0.15">
      <c r="A86" s="660"/>
      <c r="B86" s="660"/>
      <c r="C86" s="666"/>
      <c r="D86" s="667"/>
    </row>
    <row r="87" spans="1:4" ht="17.25" customHeight="1" x14ac:dyDescent="0.15">
      <c r="A87" s="1852" t="s">
        <v>284</v>
      </c>
      <c r="B87" s="1859"/>
      <c r="C87" s="1850" t="s">
        <v>240</v>
      </c>
      <c r="D87" s="1843" t="s">
        <v>986</v>
      </c>
    </row>
    <row r="88" spans="1:4" ht="17.25" customHeight="1" x14ac:dyDescent="0.15">
      <c r="A88" s="688"/>
      <c r="B88" s="668" t="s">
        <v>600</v>
      </c>
      <c r="C88" s="1860"/>
      <c r="D88" s="1844"/>
    </row>
    <row r="89" spans="1:4" ht="17.25" customHeight="1" x14ac:dyDescent="0.15">
      <c r="A89" s="1841" t="s">
        <v>247</v>
      </c>
      <c r="B89" s="1845" t="s">
        <v>267</v>
      </c>
      <c r="C89" s="670" t="s">
        <v>534</v>
      </c>
      <c r="D89" s="669">
        <v>61</v>
      </c>
    </row>
    <row r="90" spans="1:4" ht="17.25" customHeight="1" x14ac:dyDescent="0.15">
      <c r="A90" s="1842"/>
      <c r="B90" s="1846"/>
      <c r="C90" s="689" t="s">
        <v>535</v>
      </c>
      <c r="D90" s="669">
        <v>62</v>
      </c>
    </row>
    <row r="91" spans="1:4" ht="17.25" customHeight="1" x14ac:dyDescent="0.15">
      <c r="A91" s="1842"/>
      <c r="B91" s="1845" t="s">
        <v>269</v>
      </c>
      <c r="C91" s="689" t="s">
        <v>536</v>
      </c>
      <c r="D91" s="669">
        <v>63</v>
      </c>
    </row>
    <row r="92" spans="1:4" ht="17.25" customHeight="1" x14ac:dyDescent="0.15">
      <c r="A92" s="1842"/>
      <c r="B92" s="1846"/>
      <c r="C92" s="664" t="s">
        <v>537</v>
      </c>
      <c r="D92" s="669">
        <v>64</v>
      </c>
    </row>
    <row r="93" spans="1:4" ht="17.25" customHeight="1" x14ac:dyDescent="0.15">
      <c r="A93" s="1842"/>
      <c r="B93" s="1845" t="s">
        <v>251</v>
      </c>
      <c r="C93" s="671" t="s">
        <v>538</v>
      </c>
      <c r="D93" s="669">
        <v>65</v>
      </c>
    </row>
    <row r="94" spans="1:4" ht="17.25" customHeight="1" x14ac:dyDescent="0.15">
      <c r="A94" s="1858"/>
      <c r="B94" s="1847"/>
      <c r="C94" s="664" t="s">
        <v>539</v>
      </c>
      <c r="D94" s="669">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orientation="portrait"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sqref="A1:F1"/>
    </sheetView>
  </sheetViews>
  <sheetFormatPr defaultColWidth="9" defaultRowHeight="13.5" x14ac:dyDescent="0.15"/>
  <cols>
    <col min="1" max="1" width="17.5" style="26" customWidth="1"/>
    <col min="2" max="2" width="20.875" style="26" customWidth="1"/>
    <col min="3" max="3" width="27.125" style="26" customWidth="1"/>
    <col min="4" max="4" width="51.75" style="263" customWidth="1"/>
    <col min="5" max="5" width="11.125" style="26" customWidth="1"/>
    <col min="6" max="6" width="95.5" style="26" customWidth="1"/>
    <col min="7" max="16384" width="9" style="26"/>
  </cols>
  <sheetData>
    <row r="1" spans="1:6" ht="31.5" customHeight="1" x14ac:dyDescent="0.15">
      <c r="A1" s="1880" t="s">
        <v>995</v>
      </c>
      <c r="B1" s="1880"/>
      <c r="C1" s="1880"/>
      <c r="D1" s="1880"/>
      <c r="E1" s="1880"/>
      <c r="F1" s="1880"/>
    </row>
    <row r="2" spans="1:6" ht="22.5" customHeight="1" x14ac:dyDescent="0.15"/>
    <row r="3" spans="1:6" ht="19.5" customHeight="1" x14ac:dyDescent="0.15">
      <c r="B3" s="29"/>
      <c r="D3" s="417"/>
      <c r="E3" s="401" t="s">
        <v>986</v>
      </c>
    </row>
    <row r="4" spans="1:6" ht="19.5" customHeight="1" x14ac:dyDescent="0.15">
      <c r="B4" s="30"/>
      <c r="D4" s="417" t="s">
        <v>286</v>
      </c>
      <c r="E4" s="443">
        <v>200</v>
      </c>
    </row>
    <row r="5" spans="1:6" ht="19.5" customHeight="1" x14ac:dyDescent="0.15">
      <c r="B5" s="30"/>
      <c r="D5" s="417" t="s">
        <v>355</v>
      </c>
      <c r="E5" s="443">
        <v>300</v>
      </c>
    </row>
    <row r="6" spans="1:6" ht="19.5" customHeight="1" x14ac:dyDescent="0.15">
      <c r="A6" s="429" t="s">
        <v>237</v>
      </c>
      <c r="B6" s="431"/>
      <c r="C6" s="430"/>
      <c r="D6" s="433"/>
      <c r="E6" s="434"/>
      <c r="F6" s="431"/>
    </row>
    <row r="7" spans="1:6" ht="19.5" customHeight="1" x14ac:dyDescent="0.15">
      <c r="A7" s="428" t="s">
        <v>999</v>
      </c>
      <c r="B7" s="431"/>
      <c r="C7" s="430"/>
      <c r="D7" s="433"/>
      <c r="E7" s="434"/>
      <c r="F7" s="431"/>
    </row>
    <row r="8" spans="1:6" ht="19.5" customHeight="1" x14ac:dyDescent="0.15">
      <c r="A8" s="406" t="s">
        <v>341</v>
      </c>
      <c r="B8" s="1910" t="s">
        <v>239</v>
      </c>
      <c r="C8" s="1911"/>
      <c r="D8" s="407" t="s">
        <v>240</v>
      </c>
      <c r="E8" s="405" t="s">
        <v>987</v>
      </c>
      <c r="F8" s="406" t="s">
        <v>1054</v>
      </c>
    </row>
    <row r="9" spans="1:6" ht="19.5" customHeight="1" x14ac:dyDescent="0.15">
      <c r="A9" s="1881" t="s">
        <v>1024</v>
      </c>
      <c r="B9" s="1924" t="s">
        <v>1011</v>
      </c>
      <c r="C9" s="1875" t="s">
        <v>241</v>
      </c>
      <c r="D9" s="1920" t="s">
        <v>242</v>
      </c>
      <c r="E9" s="1916">
        <v>1</v>
      </c>
      <c r="F9" s="415" t="s">
        <v>395</v>
      </c>
    </row>
    <row r="10" spans="1:6" ht="19.5" customHeight="1" x14ac:dyDescent="0.15">
      <c r="A10" s="1881"/>
      <c r="B10" s="1912"/>
      <c r="C10" s="1877"/>
      <c r="D10" s="1921"/>
      <c r="E10" s="1917"/>
      <c r="F10" s="438" t="s">
        <v>574</v>
      </c>
    </row>
    <row r="11" spans="1:6" ht="19.5" customHeight="1" x14ac:dyDescent="0.15">
      <c r="A11" s="1881"/>
      <c r="B11" s="1912"/>
      <c r="C11" s="425" t="s">
        <v>243</v>
      </c>
      <c r="D11" s="439" t="s">
        <v>244</v>
      </c>
      <c r="E11" s="440">
        <v>2</v>
      </c>
      <c r="F11" s="412" t="s">
        <v>396</v>
      </c>
    </row>
    <row r="12" spans="1:6" ht="19.5" customHeight="1" x14ac:dyDescent="0.15">
      <c r="A12" s="1881"/>
      <c r="B12" s="1918" t="s">
        <v>675</v>
      </c>
      <c r="C12" s="1919"/>
      <c r="D12" s="439" t="s">
        <v>1012</v>
      </c>
      <c r="E12" s="440">
        <v>3</v>
      </c>
      <c r="F12" s="441" t="s">
        <v>397</v>
      </c>
    </row>
    <row r="13" spans="1:6" ht="19.5" customHeight="1" x14ac:dyDescent="0.15">
      <c r="A13" s="1881"/>
      <c r="B13" s="1863" t="s">
        <v>247</v>
      </c>
      <c r="C13" s="1905" t="s">
        <v>248</v>
      </c>
      <c r="D13" s="439" t="s">
        <v>1013</v>
      </c>
      <c r="E13" s="440">
        <v>4</v>
      </c>
      <c r="F13" s="412" t="s">
        <v>398</v>
      </c>
    </row>
    <row r="14" spans="1:6" ht="19.5" customHeight="1" x14ac:dyDescent="0.15">
      <c r="A14" s="1881"/>
      <c r="B14" s="1912"/>
      <c r="C14" s="1907"/>
      <c r="D14" s="1914" t="s">
        <v>1014</v>
      </c>
      <c r="E14" s="1916">
        <v>5</v>
      </c>
      <c r="F14" s="415" t="s">
        <v>399</v>
      </c>
    </row>
    <row r="15" spans="1:6" ht="19.5" customHeight="1" x14ac:dyDescent="0.15">
      <c r="A15" s="1881"/>
      <c r="B15" s="1912"/>
      <c r="C15" s="1907"/>
      <c r="D15" s="1915"/>
      <c r="E15" s="1917"/>
      <c r="F15" s="438" t="s">
        <v>400</v>
      </c>
    </row>
    <row r="16" spans="1:6" ht="19.5" customHeight="1" x14ac:dyDescent="0.15">
      <c r="A16" s="1881"/>
      <c r="B16" s="1912"/>
      <c r="C16" s="1907"/>
      <c r="D16" s="1920" t="s">
        <v>1015</v>
      </c>
      <c r="E16" s="1916">
        <v>6</v>
      </c>
      <c r="F16" s="413" t="s">
        <v>401</v>
      </c>
    </row>
    <row r="17" spans="1:6" ht="19.5" customHeight="1" x14ac:dyDescent="0.15">
      <c r="A17" s="1881"/>
      <c r="B17" s="1912"/>
      <c r="C17" s="1909"/>
      <c r="D17" s="1921"/>
      <c r="E17" s="1917"/>
      <c r="F17" s="409" t="s">
        <v>402</v>
      </c>
    </row>
    <row r="18" spans="1:6" ht="19.5" customHeight="1" x14ac:dyDescent="0.15">
      <c r="A18" s="1881"/>
      <c r="B18" s="1912"/>
      <c r="C18" s="1905" t="s">
        <v>249</v>
      </c>
      <c r="D18" s="1914" t="s">
        <v>557</v>
      </c>
      <c r="E18" s="1916">
        <v>7</v>
      </c>
      <c r="F18" s="415" t="s">
        <v>403</v>
      </c>
    </row>
    <row r="19" spans="1:6" ht="19.5" customHeight="1" x14ac:dyDescent="0.15">
      <c r="A19" s="1881"/>
      <c r="B19" s="1912"/>
      <c r="C19" s="1907"/>
      <c r="D19" s="1915"/>
      <c r="E19" s="1917"/>
      <c r="F19" s="438" t="s">
        <v>404</v>
      </c>
    </row>
    <row r="20" spans="1:6" ht="19.5" customHeight="1" x14ac:dyDescent="0.15">
      <c r="A20" s="1881"/>
      <c r="B20" s="1912"/>
      <c r="C20" s="1907"/>
      <c r="D20" s="1920" t="s">
        <v>558</v>
      </c>
      <c r="E20" s="1916">
        <v>8</v>
      </c>
      <c r="F20" s="413" t="s">
        <v>405</v>
      </c>
    </row>
    <row r="21" spans="1:6" ht="19.5" customHeight="1" x14ac:dyDescent="0.15">
      <c r="A21" s="1881"/>
      <c r="B21" s="1912"/>
      <c r="C21" s="1907"/>
      <c r="D21" s="1921"/>
      <c r="E21" s="1917"/>
      <c r="F21" s="409" t="s">
        <v>575</v>
      </c>
    </row>
    <row r="22" spans="1:6" ht="19.5" customHeight="1" x14ac:dyDescent="0.15">
      <c r="A22" s="1881"/>
      <c r="B22" s="1912"/>
      <c r="C22" s="1907"/>
      <c r="D22" s="1920" t="s">
        <v>1016</v>
      </c>
      <c r="E22" s="1916">
        <v>9</v>
      </c>
      <c r="F22" s="415" t="s">
        <v>406</v>
      </c>
    </row>
    <row r="23" spans="1:6" ht="19.5" customHeight="1" x14ac:dyDescent="0.15">
      <c r="A23" s="1881"/>
      <c r="B23" s="1912"/>
      <c r="C23" s="1907"/>
      <c r="D23" s="1925"/>
      <c r="E23" s="1926"/>
      <c r="F23" s="414" t="s">
        <v>407</v>
      </c>
    </row>
    <row r="24" spans="1:6" ht="19.5" customHeight="1" x14ac:dyDescent="0.15">
      <c r="A24" s="1881"/>
      <c r="B24" s="1912"/>
      <c r="C24" s="1909"/>
      <c r="D24" s="1921"/>
      <c r="E24" s="1917"/>
      <c r="F24" s="438" t="s">
        <v>408</v>
      </c>
    </row>
    <row r="25" spans="1:6" ht="19.5" customHeight="1" x14ac:dyDescent="0.15">
      <c r="A25" s="1881"/>
      <c r="B25" s="1912"/>
      <c r="C25" s="1919" t="s">
        <v>250</v>
      </c>
      <c r="D25" s="442" t="s">
        <v>560</v>
      </c>
      <c r="E25" s="440">
        <v>10</v>
      </c>
      <c r="F25" s="412" t="s">
        <v>409</v>
      </c>
    </row>
    <row r="26" spans="1:6" ht="19.5" customHeight="1" x14ac:dyDescent="0.15">
      <c r="A26" s="1881"/>
      <c r="B26" s="1912"/>
      <c r="C26" s="1919"/>
      <c r="D26" s="442" t="s">
        <v>561</v>
      </c>
      <c r="E26" s="440">
        <v>11</v>
      </c>
      <c r="F26" s="408" t="s">
        <v>410</v>
      </c>
    </row>
    <row r="27" spans="1:6" ht="19.5" customHeight="1" x14ac:dyDescent="0.15">
      <c r="A27" s="1881"/>
      <c r="B27" s="1912"/>
      <c r="C27" s="1919"/>
      <c r="D27" s="442" t="s">
        <v>541</v>
      </c>
      <c r="E27" s="440">
        <v>12</v>
      </c>
      <c r="F27" s="412" t="s">
        <v>411</v>
      </c>
    </row>
    <row r="28" spans="1:6" ht="19.5" customHeight="1" x14ac:dyDescent="0.15">
      <c r="A28" s="1881"/>
      <c r="B28" s="1912"/>
      <c r="C28" s="1905" t="s">
        <v>251</v>
      </c>
      <c r="D28" s="442" t="s">
        <v>562</v>
      </c>
      <c r="E28" s="440">
        <v>13</v>
      </c>
      <c r="F28" s="408" t="s">
        <v>412</v>
      </c>
    </row>
    <row r="29" spans="1:6" ht="19.5" customHeight="1" x14ac:dyDescent="0.15">
      <c r="A29" s="1881"/>
      <c r="B29" s="1912"/>
      <c r="C29" s="1907"/>
      <c r="D29" s="442" t="s">
        <v>563</v>
      </c>
      <c r="E29" s="440">
        <v>14</v>
      </c>
      <c r="F29" s="412" t="s">
        <v>413</v>
      </c>
    </row>
    <row r="30" spans="1:6" ht="19.5" customHeight="1" x14ac:dyDescent="0.15">
      <c r="A30" s="1881"/>
      <c r="B30" s="1912"/>
      <c r="C30" s="1907"/>
      <c r="D30" s="1920" t="s">
        <v>1017</v>
      </c>
      <c r="E30" s="1916">
        <v>15</v>
      </c>
      <c r="F30" s="415" t="s">
        <v>414</v>
      </c>
    </row>
    <row r="31" spans="1:6" ht="19.5" customHeight="1" x14ac:dyDescent="0.15">
      <c r="A31" s="1881"/>
      <c r="B31" s="1912"/>
      <c r="C31" s="1907"/>
      <c r="D31" s="1925"/>
      <c r="E31" s="1926"/>
      <c r="F31" s="414" t="s">
        <v>415</v>
      </c>
    </row>
    <row r="32" spans="1:6" ht="19.5" customHeight="1" x14ac:dyDescent="0.15">
      <c r="A32" s="1881"/>
      <c r="B32" s="1912"/>
      <c r="C32" s="1907"/>
      <c r="D32" s="1925"/>
      <c r="E32" s="1926"/>
      <c r="F32" s="414" t="s">
        <v>408</v>
      </c>
    </row>
    <row r="33" spans="1:6" ht="19.5" customHeight="1" x14ac:dyDescent="0.15">
      <c r="A33" s="1881"/>
      <c r="B33" s="1912"/>
      <c r="C33" s="1909"/>
      <c r="D33" s="1921"/>
      <c r="E33" s="1917"/>
      <c r="F33" s="438" t="s">
        <v>416</v>
      </c>
    </row>
    <row r="34" spans="1:6" ht="19.5" customHeight="1" x14ac:dyDescent="0.15">
      <c r="A34" s="1881"/>
      <c r="B34" s="1912"/>
      <c r="C34" s="1866" t="s">
        <v>252</v>
      </c>
      <c r="D34" s="1914" t="s">
        <v>253</v>
      </c>
      <c r="E34" s="1872">
        <v>16</v>
      </c>
      <c r="F34" s="413" t="s">
        <v>576</v>
      </c>
    </row>
    <row r="35" spans="1:6" ht="19.5" customHeight="1" x14ac:dyDescent="0.15">
      <c r="A35" s="1881"/>
      <c r="B35" s="1913"/>
      <c r="C35" s="1868"/>
      <c r="D35" s="1915"/>
      <c r="E35" s="1874"/>
      <c r="F35" s="409" t="s">
        <v>577</v>
      </c>
    </row>
    <row r="36" spans="1:6" ht="15" customHeight="1" x14ac:dyDescent="0.15">
      <c r="B36" s="33"/>
      <c r="C36" s="33"/>
      <c r="D36" s="261"/>
      <c r="E36" s="34"/>
    </row>
    <row r="37" spans="1:6" ht="15" customHeight="1" x14ac:dyDescent="0.15">
      <c r="A37" s="428" t="s">
        <v>1000</v>
      </c>
      <c r="B37" s="431"/>
      <c r="C37" s="432"/>
      <c r="D37" s="433"/>
      <c r="E37" s="434"/>
      <c r="F37" s="431"/>
    </row>
    <row r="38" spans="1:6" ht="19.5" customHeight="1" x14ac:dyDescent="0.15">
      <c r="A38" s="406" t="s">
        <v>341</v>
      </c>
      <c r="B38" s="1910" t="s">
        <v>239</v>
      </c>
      <c r="C38" s="1911"/>
      <c r="D38" s="407" t="s">
        <v>240</v>
      </c>
      <c r="E38" s="401" t="s">
        <v>987</v>
      </c>
      <c r="F38" s="406" t="s">
        <v>1054</v>
      </c>
    </row>
    <row r="39" spans="1:6" ht="19.5" customHeight="1" x14ac:dyDescent="0.15">
      <c r="A39" s="1882" t="s">
        <v>998</v>
      </c>
      <c r="B39" s="1918" t="s">
        <v>996</v>
      </c>
      <c r="C39" s="1919"/>
      <c r="D39" s="435" t="s">
        <v>989</v>
      </c>
      <c r="E39" s="403">
        <v>17</v>
      </c>
      <c r="F39" s="412" t="s">
        <v>417</v>
      </c>
    </row>
    <row r="40" spans="1:6" ht="19.5" customHeight="1" x14ac:dyDescent="0.15">
      <c r="A40" s="1882"/>
      <c r="B40" s="1918"/>
      <c r="C40" s="1919"/>
      <c r="D40" s="435" t="s">
        <v>990</v>
      </c>
      <c r="E40" s="403">
        <v>18</v>
      </c>
      <c r="F40" s="412" t="s">
        <v>1018</v>
      </c>
    </row>
    <row r="41" spans="1:6" ht="19.5" customHeight="1" x14ac:dyDescent="0.15">
      <c r="A41" s="1882"/>
      <c r="B41" s="1918"/>
      <c r="C41" s="1919"/>
      <c r="D41" s="435" t="s">
        <v>991</v>
      </c>
      <c r="E41" s="403">
        <v>19</v>
      </c>
      <c r="F41" s="412" t="s">
        <v>1019</v>
      </c>
    </row>
    <row r="42" spans="1:6" ht="19.5" customHeight="1" x14ac:dyDescent="0.15">
      <c r="A42" s="1882"/>
      <c r="B42" s="1918"/>
      <c r="C42" s="1919"/>
      <c r="D42" s="435" t="s">
        <v>992</v>
      </c>
      <c r="E42" s="403">
        <v>20</v>
      </c>
      <c r="F42" s="402" t="s">
        <v>1004</v>
      </c>
    </row>
    <row r="43" spans="1:6" ht="19.5" customHeight="1" x14ac:dyDescent="0.15">
      <c r="A43" s="1882"/>
      <c r="B43" s="1918"/>
      <c r="C43" s="1919"/>
      <c r="D43" s="435" t="s">
        <v>993</v>
      </c>
      <c r="E43" s="403">
        <v>21</v>
      </c>
      <c r="F43" s="412" t="s">
        <v>1020</v>
      </c>
    </row>
    <row r="44" spans="1:6" ht="19.5" customHeight="1" x14ac:dyDescent="0.15">
      <c r="A44" s="1882"/>
      <c r="B44" s="1918"/>
      <c r="C44" s="1919"/>
      <c r="D44" s="435" t="s">
        <v>994</v>
      </c>
      <c r="E44" s="403">
        <v>22</v>
      </c>
      <c r="F44" s="412" t="s">
        <v>1021</v>
      </c>
    </row>
    <row r="45" spans="1:6" ht="19.5" customHeight="1" x14ac:dyDescent="0.15">
      <c r="A45" s="1882"/>
      <c r="B45" s="1918"/>
      <c r="C45" s="1919"/>
      <c r="D45" s="435" t="s">
        <v>294</v>
      </c>
      <c r="E45" s="403">
        <v>23</v>
      </c>
      <c r="F45" s="418" t="s">
        <v>418</v>
      </c>
    </row>
    <row r="46" spans="1:6" ht="15" customHeight="1" x14ac:dyDescent="0.15">
      <c r="B46" s="29"/>
      <c r="C46" s="29"/>
      <c r="D46" s="260"/>
      <c r="E46" s="31"/>
    </row>
    <row r="47" spans="1:6" ht="19.5" customHeight="1" x14ac:dyDescent="0.15">
      <c r="A47" s="429" t="s">
        <v>257</v>
      </c>
      <c r="C47" s="29"/>
      <c r="D47" s="260"/>
      <c r="E47" s="31"/>
    </row>
    <row r="48" spans="1:6" ht="19.5" customHeight="1" x14ac:dyDescent="0.15">
      <c r="A48" s="430" t="s">
        <v>1001</v>
      </c>
      <c r="C48" s="29"/>
      <c r="D48" s="260"/>
      <c r="E48" s="31"/>
    </row>
    <row r="49" spans="1:6" ht="18.75" x14ac:dyDescent="0.15">
      <c r="A49" s="406" t="s">
        <v>341</v>
      </c>
      <c r="B49" s="1910" t="s">
        <v>239</v>
      </c>
      <c r="C49" s="1911"/>
      <c r="D49" s="407" t="s">
        <v>240</v>
      </c>
      <c r="E49" s="401" t="s">
        <v>986</v>
      </c>
      <c r="F49" s="406" t="s">
        <v>1054</v>
      </c>
    </row>
    <row r="50" spans="1:6" ht="18.75" customHeight="1" x14ac:dyDescent="0.15">
      <c r="A50" s="1882" t="s">
        <v>1007</v>
      </c>
      <c r="B50" s="1863" t="s">
        <v>1023</v>
      </c>
      <c r="C50" s="1863" t="s">
        <v>259</v>
      </c>
      <c r="D50" s="1875" t="s">
        <v>260</v>
      </c>
      <c r="E50" s="1900">
        <v>24</v>
      </c>
      <c r="F50" s="408" t="s">
        <v>578</v>
      </c>
    </row>
    <row r="51" spans="1:6" ht="18.75" customHeight="1" x14ac:dyDescent="0.15">
      <c r="A51" s="1882"/>
      <c r="B51" s="1864"/>
      <c r="C51" s="1864"/>
      <c r="D51" s="1877"/>
      <c r="E51" s="1901"/>
      <c r="F51" s="409" t="s">
        <v>579</v>
      </c>
    </row>
    <row r="52" spans="1:6" ht="18.75" customHeight="1" x14ac:dyDescent="0.15">
      <c r="A52" s="1882"/>
      <c r="B52" s="1864"/>
      <c r="C52" s="1864"/>
      <c r="D52" s="1922" t="s">
        <v>261</v>
      </c>
      <c r="E52" s="1900">
        <v>25</v>
      </c>
      <c r="F52" s="408" t="s">
        <v>580</v>
      </c>
    </row>
    <row r="53" spans="1:6" ht="18.75" customHeight="1" x14ac:dyDescent="0.15">
      <c r="A53" s="1882"/>
      <c r="B53" s="1864"/>
      <c r="C53" s="1864"/>
      <c r="D53" s="1923"/>
      <c r="E53" s="1901"/>
      <c r="F53" s="409" t="s">
        <v>581</v>
      </c>
    </row>
    <row r="54" spans="1:6" ht="18.75" customHeight="1" x14ac:dyDescent="0.15">
      <c r="A54" s="1882"/>
      <c r="B54" s="1864"/>
      <c r="C54" s="1864"/>
      <c r="D54" s="1875" t="s">
        <v>262</v>
      </c>
      <c r="E54" s="1900">
        <v>26</v>
      </c>
      <c r="F54" s="408" t="s">
        <v>582</v>
      </c>
    </row>
    <row r="55" spans="1:6" ht="18.75" customHeight="1" x14ac:dyDescent="0.15">
      <c r="A55" s="1882"/>
      <c r="B55" s="1864"/>
      <c r="C55" s="1864"/>
      <c r="D55" s="1877"/>
      <c r="E55" s="1901"/>
      <c r="F55" s="409" t="s">
        <v>583</v>
      </c>
    </row>
    <row r="56" spans="1:6" ht="18.75" customHeight="1" x14ac:dyDescent="0.15">
      <c r="A56" s="1882"/>
      <c r="B56" s="1864"/>
      <c r="C56" s="1864"/>
      <c r="D56" s="1875" t="s">
        <v>263</v>
      </c>
      <c r="E56" s="1900">
        <v>27</v>
      </c>
      <c r="F56" s="408" t="s">
        <v>584</v>
      </c>
    </row>
    <row r="57" spans="1:6" ht="18.75" customHeight="1" x14ac:dyDescent="0.15">
      <c r="A57" s="1882"/>
      <c r="B57" s="1864"/>
      <c r="C57" s="1865"/>
      <c r="D57" s="1877"/>
      <c r="E57" s="1901"/>
      <c r="F57" s="409" t="s">
        <v>585</v>
      </c>
    </row>
    <row r="58" spans="1:6" ht="18.75" customHeight="1" x14ac:dyDescent="0.15">
      <c r="A58" s="1882"/>
      <c r="B58" s="1864"/>
      <c r="C58" s="410" t="s">
        <v>243</v>
      </c>
      <c r="D58" s="411" t="s">
        <v>244</v>
      </c>
      <c r="E58" s="403">
        <v>28</v>
      </c>
      <c r="F58" s="412" t="s">
        <v>396</v>
      </c>
    </row>
    <row r="59" spans="1:6" ht="18.75" customHeight="1" x14ac:dyDescent="0.15">
      <c r="A59" s="1882"/>
      <c r="B59" s="1904" t="s">
        <v>675</v>
      </c>
      <c r="C59" s="1905"/>
      <c r="D59" s="1875" t="s">
        <v>264</v>
      </c>
      <c r="E59" s="1900">
        <v>29</v>
      </c>
      <c r="F59" s="413" t="s">
        <v>916</v>
      </c>
    </row>
    <row r="60" spans="1:6" ht="18.75" customHeight="1" x14ac:dyDescent="0.15">
      <c r="A60" s="1882"/>
      <c r="B60" s="1906"/>
      <c r="C60" s="1907"/>
      <c r="D60" s="1876"/>
      <c r="E60" s="1902"/>
      <c r="F60" s="414" t="s">
        <v>419</v>
      </c>
    </row>
    <row r="61" spans="1:6" ht="37.5" x14ac:dyDescent="0.15">
      <c r="A61" s="1882"/>
      <c r="B61" s="1908"/>
      <c r="C61" s="1909"/>
      <c r="D61" s="1877"/>
      <c r="E61" s="1901"/>
      <c r="F61" s="409" t="s">
        <v>1022</v>
      </c>
    </row>
    <row r="62" spans="1:6" ht="18.75" customHeight="1" x14ac:dyDescent="0.15">
      <c r="A62" s="1882"/>
      <c r="B62" s="1863" t="s">
        <v>247</v>
      </c>
      <c r="C62" s="1905" t="s">
        <v>265</v>
      </c>
      <c r="D62" s="1875" t="s">
        <v>266</v>
      </c>
      <c r="E62" s="1900">
        <v>30</v>
      </c>
      <c r="F62" s="413" t="s">
        <v>420</v>
      </c>
    </row>
    <row r="63" spans="1:6" ht="18.75" customHeight="1" x14ac:dyDescent="0.15">
      <c r="A63" s="1882"/>
      <c r="B63" s="1864"/>
      <c r="C63" s="1907"/>
      <c r="D63" s="1876"/>
      <c r="E63" s="1902"/>
      <c r="F63" s="414" t="s">
        <v>421</v>
      </c>
    </row>
    <row r="64" spans="1:6" ht="18.75" customHeight="1" x14ac:dyDescent="0.15">
      <c r="A64" s="1882"/>
      <c r="B64" s="1864"/>
      <c r="C64" s="1907"/>
      <c r="D64" s="1876"/>
      <c r="E64" s="1902"/>
      <c r="F64" s="415" t="s">
        <v>422</v>
      </c>
    </row>
    <row r="65" spans="1:6" ht="18.75" customHeight="1" x14ac:dyDescent="0.15">
      <c r="A65" s="1882"/>
      <c r="B65" s="1864"/>
      <c r="C65" s="1907"/>
      <c r="D65" s="1876"/>
      <c r="E65" s="1902"/>
      <c r="F65" s="414" t="s">
        <v>423</v>
      </c>
    </row>
    <row r="66" spans="1:6" ht="18.75" customHeight="1" x14ac:dyDescent="0.15">
      <c r="A66" s="1882"/>
      <c r="B66" s="1864"/>
      <c r="C66" s="1907"/>
      <c r="D66" s="1876"/>
      <c r="E66" s="1902"/>
      <c r="F66" s="414" t="s">
        <v>424</v>
      </c>
    </row>
    <row r="67" spans="1:6" ht="18.75" customHeight="1" x14ac:dyDescent="0.15">
      <c r="A67" s="1882"/>
      <c r="B67" s="1864"/>
      <c r="C67" s="1907"/>
      <c r="D67" s="1876"/>
      <c r="E67" s="1902"/>
      <c r="F67" s="414" t="s">
        <v>425</v>
      </c>
    </row>
    <row r="68" spans="1:6" ht="18.75" customHeight="1" x14ac:dyDescent="0.15">
      <c r="A68" s="1882"/>
      <c r="B68" s="1864"/>
      <c r="C68" s="1909"/>
      <c r="D68" s="1877"/>
      <c r="E68" s="1901"/>
      <c r="F68" s="409" t="s">
        <v>426</v>
      </c>
    </row>
    <row r="69" spans="1:6" ht="18.75" customHeight="1" x14ac:dyDescent="0.15">
      <c r="A69" s="1882"/>
      <c r="B69" s="1864"/>
      <c r="C69" s="1905" t="s">
        <v>267</v>
      </c>
      <c r="D69" s="1875" t="s">
        <v>268</v>
      </c>
      <c r="E69" s="1900">
        <v>31</v>
      </c>
      <c r="F69" s="413" t="s">
        <v>427</v>
      </c>
    </row>
    <row r="70" spans="1:6" ht="18.75" customHeight="1" x14ac:dyDescent="0.15">
      <c r="A70" s="1882"/>
      <c r="B70" s="1864"/>
      <c r="C70" s="1907"/>
      <c r="D70" s="1876"/>
      <c r="E70" s="1902"/>
      <c r="F70" s="414" t="s">
        <v>428</v>
      </c>
    </row>
    <row r="71" spans="1:6" ht="18.75" customHeight="1" x14ac:dyDescent="0.15">
      <c r="A71" s="1882"/>
      <c r="B71" s="1864"/>
      <c r="C71" s="1907"/>
      <c r="D71" s="1876"/>
      <c r="E71" s="1902"/>
      <c r="F71" s="414" t="s">
        <v>429</v>
      </c>
    </row>
    <row r="72" spans="1:6" ht="18.75" customHeight="1" x14ac:dyDescent="0.15">
      <c r="A72" s="1882"/>
      <c r="B72" s="1864"/>
      <c r="C72" s="1907"/>
      <c r="D72" s="1876"/>
      <c r="E72" s="1902"/>
      <c r="F72" s="414" t="s">
        <v>430</v>
      </c>
    </row>
    <row r="73" spans="1:6" ht="18.75" customHeight="1" x14ac:dyDescent="0.15">
      <c r="A73" s="1882"/>
      <c r="B73" s="1864"/>
      <c r="C73" s="1907"/>
      <c r="D73" s="1876"/>
      <c r="E73" s="1902"/>
      <c r="F73" s="414" t="s">
        <v>586</v>
      </c>
    </row>
    <row r="74" spans="1:6" ht="18.75" customHeight="1" x14ac:dyDescent="0.15">
      <c r="A74" s="1882"/>
      <c r="B74" s="1864"/>
      <c r="C74" s="1907"/>
      <c r="D74" s="1876"/>
      <c r="E74" s="1902"/>
      <c r="F74" s="414" t="s">
        <v>431</v>
      </c>
    </row>
    <row r="75" spans="1:6" ht="18.75" customHeight="1" x14ac:dyDescent="0.15">
      <c r="A75" s="1882"/>
      <c r="B75" s="1864"/>
      <c r="C75" s="1907"/>
      <c r="D75" s="1876"/>
      <c r="E75" s="1902"/>
      <c r="F75" s="414" t="s">
        <v>432</v>
      </c>
    </row>
    <row r="76" spans="1:6" ht="18.75" customHeight="1" x14ac:dyDescent="0.15">
      <c r="A76" s="1882"/>
      <c r="B76" s="1864"/>
      <c r="C76" s="1907"/>
      <c r="D76" s="1876"/>
      <c r="E76" s="1902"/>
      <c r="F76" s="414" t="s">
        <v>587</v>
      </c>
    </row>
    <row r="77" spans="1:6" ht="18.75" customHeight="1" x14ac:dyDescent="0.15">
      <c r="A77" s="1882"/>
      <c r="B77" s="1864"/>
      <c r="C77" s="1907"/>
      <c r="D77" s="1876"/>
      <c r="E77" s="1902"/>
      <c r="F77" s="414" t="s">
        <v>588</v>
      </c>
    </row>
    <row r="78" spans="1:6" ht="18.75" customHeight="1" x14ac:dyDescent="0.15">
      <c r="A78" s="1882"/>
      <c r="B78" s="1864"/>
      <c r="C78" s="1907"/>
      <c r="D78" s="1876"/>
      <c r="E78" s="1902"/>
      <c r="F78" s="414" t="s">
        <v>433</v>
      </c>
    </row>
    <row r="79" spans="1:6" ht="18.75" customHeight="1" x14ac:dyDescent="0.15">
      <c r="A79" s="1882"/>
      <c r="B79" s="1864"/>
      <c r="C79" s="1907"/>
      <c r="D79" s="1876"/>
      <c r="E79" s="1902"/>
      <c r="F79" s="414" t="s">
        <v>434</v>
      </c>
    </row>
    <row r="80" spans="1:6" ht="18.75" customHeight="1" x14ac:dyDescent="0.15">
      <c r="A80" s="1882"/>
      <c r="B80" s="1864"/>
      <c r="C80" s="1907"/>
      <c r="D80" s="1876"/>
      <c r="E80" s="1902"/>
      <c r="F80" s="415" t="s">
        <v>435</v>
      </c>
    </row>
    <row r="81" spans="1:6" ht="18.75" customHeight="1" x14ac:dyDescent="0.15">
      <c r="A81" s="1882"/>
      <c r="B81" s="1864"/>
      <c r="C81" s="1907"/>
      <c r="D81" s="1876"/>
      <c r="E81" s="1902"/>
      <c r="F81" s="414" t="s">
        <v>589</v>
      </c>
    </row>
    <row r="82" spans="1:6" ht="18.75" customHeight="1" x14ac:dyDescent="0.15">
      <c r="A82" s="1882"/>
      <c r="B82" s="1864"/>
      <c r="C82" s="1907"/>
      <c r="D82" s="1876"/>
      <c r="E82" s="1902"/>
      <c r="F82" s="414" t="s">
        <v>436</v>
      </c>
    </row>
    <row r="83" spans="1:6" ht="18.75" customHeight="1" x14ac:dyDescent="0.15">
      <c r="A83" s="1882"/>
      <c r="B83" s="1864"/>
      <c r="C83" s="1907"/>
      <c r="D83" s="1876"/>
      <c r="E83" s="1902"/>
      <c r="F83" s="414" t="s">
        <v>437</v>
      </c>
    </row>
    <row r="84" spans="1:6" ht="18.75" customHeight="1" x14ac:dyDescent="0.15">
      <c r="A84" s="1882"/>
      <c r="B84" s="1864"/>
      <c r="C84" s="1909"/>
      <c r="D84" s="1877"/>
      <c r="E84" s="1901"/>
      <c r="F84" s="409" t="s">
        <v>446</v>
      </c>
    </row>
    <row r="85" spans="1:6" ht="18.75" customHeight="1" x14ac:dyDescent="0.15">
      <c r="A85" s="1882"/>
      <c r="B85" s="1864"/>
      <c r="C85" s="1905" t="s">
        <v>269</v>
      </c>
      <c r="D85" s="1869" t="s">
        <v>270</v>
      </c>
      <c r="E85" s="1900">
        <v>32</v>
      </c>
      <c r="F85" s="413" t="s">
        <v>438</v>
      </c>
    </row>
    <row r="86" spans="1:6" ht="18.75" customHeight="1" x14ac:dyDescent="0.15">
      <c r="A86" s="1882"/>
      <c r="B86" s="1864"/>
      <c r="C86" s="1907"/>
      <c r="D86" s="1870"/>
      <c r="E86" s="1902"/>
      <c r="F86" s="414" t="s">
        <v>439</v>
      </c>
    </row>
    <row r="87" spans="1:6" ht="18.75" customHeight="1" x14ac:dyDescent="0.15">
      <c r="A87" s="1882"/>
      <c r="B87" s="1864"/>
      <c r="C87" s="1907"/>
      <c r="D87" s="1870"/>
      <c r="E87" s="1902"/>
      <c r="F87" s="414" t="s">
        <v>590</v>
      </c>
    </row>
    <row r="88" spans="1:6" ht="18.75" customHeight="1" x14ac:dyDescent="0.15">
      <c r="A88" s="1882"/>
      <c r="B88" s="1864"/>
      <c r="C88" s="1907"/>
      <c r="D88" s="1870"/>
      <c r="E88" s="1902"/>
      <c r="F88" s="414" t="s">
        <v>591</v>
      </c>
    </row>
    <row r="89" spans="1:6" ht="18.75" customHeight="1" x14ac:dyDescent="0.15">
      <c r="A89" s="1882"/>
      <c r="B89" s="1864"/>
      <c r="C89" s="1907"/>
      <c r="D89" s="1870"/>
      <c r="E89" s="1902"/>
      <c r="F89" s="415" t="s">
        <v>440</v>
      </c>
    </row>
    <row r="90" spans="1:6" ht="18.75" customHeight="1" x14ac:dyDescent="0.15">
      <c r="A90" s="1882"/>
      <c r="B90" s="1864"/>
      <c r="C90" s="1907"/>
      <c r="D90" s="1870"/>
      <c r="E90" s="1902"/>
      <c r="F90" s="414" t="s">
        <v>441</v>
      </c>
    </row>
    <row r="91" spans="1:6" ht="18.75" customHeight="1" x14ac:dyDescent="0.15">
      <c r="A91" s="1882"/>
      <c r="B91" s="1864"/>
      <c r="C91" s="1907"/>
      <c r="D91" s="1870"/>
      <c r="E91" s="1902"/>
      <c r="F91" s="414" t="s">
        <v>442</v>
      </c>
    </row>
    <row r="92" spans="1:6" ht="18.75" customHeight="1" x14ac:dyDescent="0.15">
      <c r="A92" s="1882"/>
      <c r="B92" s="1864"/>
      <c r="C92" s="1909"/>
      <c r="D92" s="1871"/>
      <c r="E92" s="1901"/>
      <c r="F92" s="409" t="s">
        <v>592</v>
      </c>
    </row>
    <row r="93" spans="1:6" ht="18.75" customHeight="1" x14ac:dyDescent="0.15">
      <c r="A93" s="1882"/>
      <c r="B93" s="1864"/>
      <c r="C93" s="1863" t="s">
        <v>251</v>
      </c>
      <c r="D93" s="1869" t="s">
        <v>271</v>
      </c>
      <c r="E93" s="1900">
        <v>33</v>
      </c>
      <c r="F93" s="413" t="s">
        <v>443</v>
      </c>
    </row>
    <row r="94" spans="1:6" ht="18.75" customHeight="1" x14ac:dyDescent="0.15">
      <c r="A94" s="1882"/>
      <c r="B94" s="1864"/>
      <c r="C94" s="1864"/>
      <c r="D94" s="1870"/>
      <c r="E94" s="1902"/>
      <c r="F94" s="414" t="s">
        <v>444</v>
      </c>
    </row>
    <row r="95" spans="1:6" ht="18.75" customHeight="1" x14ac:dyDescent="0.15">
      <c r="A95" s="1882"/>
      <c r="B95" s="1864"/>
      <c r="C95" s="1864"/>
      <c r="D95" s="1870"/>
      <c r="E95" s="1902"/>
      <c r="F95" s="414" t="s">
        <v>445</v>
      </c>
    </row>
    <row r="96" spans="1:6" ht="18.75" customHeight="1" x14ac:dyDescent="0.15">
      <c r="A96" s="1882"/>
      <c r="B96" s="1864"/>
      <c r="C96" s="1864"/>
      <c r="D96" s="1870"/>
      <c r="E96" s="1902"/>
      <c r="F96" s="414" t="s">
        <v>917</v>
      </c>
    </row>
    <row r="97" spans="1:6" ht="18.75" customHeight="1" x14ac:dyDescent="0.15">
      <c r="A97" s="1882"/>
      <c r="B97" s="1864"/>
      <c r="C97" s="1864"/>
      <c r="D97" s="1870"/>
      <c r="E97" s="1902"/>
      <c r="F97" s="414" t="s">
        <v>593</v>
      </c>
    </row>
    <row r="98" spans="1:6" ht="18.75" customHeight="1" x14ac:dyDescent="0.15">
      <c r="A98" s="1882"/>
      <c r="B98" s="1864"/>
      <c r="C98" s="1864"/>
      <c r="D98" s="1870"/>
      <c r="E98" s="1902"/>
      <c r="F98" s="414" t="s">
        <v>594</v>
      </c>
    </row>
    <row r="99" spans="1:6" ht="18.75" customHeight="1" x14ac:dyDescent="0.15">
      <c r="A99" s="1882"/>
      <c r="B99" s="1864"/>
      <c r="C99" s="1864"/>
      <c r="D99" s="1870"/>
      <c r="E99" s="1902"/>
      <c r="F99" s="415" t="s">
        <v>595</v>
      </c>
    </row>
    <row r="100" spans="1:6" ht="18.75" customHeight="1" x14ac:dyDescent="0.15">
      <c r="A100" s="1882"/>
      <c r="B100" s="1865"/>
      <c r="C100" s="1865"/>
      <c r="D100" s="1871"/>
      <c r="E100" s="1901"/>
      <c r="F100" s="409" t="s">
        <v>446</v>
      </c>
    </row>
    <row r="101" spans="1:6" ht="15" customHeight="1" x14ac:dyDescent="0.15">
      <c r="B101" s="29"/>
      <c r="C101" s="29"/>
      <c r="D101" s="260"/>
      <c r="E101" s="35"/>
    </row>
    <row r="102" spans="1:6" ht="19.5" customHeight="1" x14ac:dyDescent="0.15">
      <c r="A102" s="428" t="s">
        <v>1002</v>
      </c>
      <c r="C102" s="29"/>
      <c r="D102" s="262"/>
      <c r="E102" s="31"/>
    </row>
    <row r="103" spans="1:6" ht="19.5" customHeight="1" x14ac:dyDescent="0.15">
      <c r="A103" s="1878" t="s">
        <v>341</v>
      </c>
      <c r="B103" s="1896" t="s">
        <v>239</v>
      </c>
      <c r="C103" s="1892"/>
      <c r="D103" s="1894" t="s">
        <v>255</v>
      </c>
      <c r="E103" s="1898" t="s">
        <v>986</v>
      </c>
      <c r="F103" s="1878" t="s">
        <v>1054</v>
      </c>
    </row>
    <row r="104" spans="1:6" ht="19.5" customHeight="1" x14ac:dyDescent="0.15">
      <c r="A104" s="1878"/>
      <c r="B104" s="416"/>
      <c r="C104" s="407" t="s">
        <v>273</v>
      </c>
      <c r="D104" s="1903"/>
      <c r="E104" s="1899"/>
      <c r="F104" s="1878"/>
    </row>
    <row r="105" spans="1:6" ht="18.75" customHeight="1" x14ac:dyDescent="0.15">
      <c r="A105" s="1882" t="s">
        <v>1007</v>
      </c>
      <c r="B105" s="1893" t="s">
        <v>243</v>
      </c>
      <c r="C105" s="417" t="s">
        <v>222</v>
      </c>
      <c r="D105" s="410" t="s">
        <v>343</v>
      </c>
      <c r="E105" s="403">
        <v>34</v>
      </c>
      <c r="F105" s="418" t="s">
        <v>447</v>
      </c>
    </row>
    <row r="106" spans="1:6" ht="18.75" customHeight="1" x14ac:dyDescent="0.15">
      <c r="A106" s="1882"/>
      <c r="B106" s="1893"/>
      <c r="C106" s="1863" t="s">
        <v>274</v>
      </c>
      <c r="D106" s="1875" t="s">
        <v>344</v>
      </c>
      <c r="E106" s="1900">
        <v>35</v>
      </c>
      <c r="F106" s="419" t="s">
        <v>448</v>
      </c>
    </row>
    <row r="107" spans="1:6" ht="18.75" customHeight="1" x14ac:dyDescent="0.15">
      <c r="A107" s="1882"/>
      <c r="B107" s="1893"/>
      <c r="C107" s="1865"/>
      <c r="D107" s="1877"/>
      <c r="E107" s="1901"/>
      <c r="F107" s="420" t="s">
        <v>449</v>
      </c>
    </row>
    <row r="108" spans="1:6" ht="38.25" customHeight="1" x14ac:dyDescent="0.15">
      <c r="A108" s="1882"/>
      <c r="B108" s="1893"/>
      <c r="C108" s="417" t="s">
        <v>1005</v>
      </c>
      <c r="D108" s="410" t="s">
        <v>1027</v>
      </c>
      <c r="E108" s="403">
        <v>36</v>
      </c>
      <c r="F108" s="412" t="s">
        <v>596</v>
      </c>
    </row>
    <row r="109" spans="1:6" ht="18.75" customHeight="1" x14ac:dyDescent="0.15">
      <c r="A109" s="1882"/>
      <c r="B109" s="1893"/>
      <c r="C109" s="1863" t="s">
        <v>1006</v>
      </c>
      <c r="D109" s="1875" t="s">
        <v>1026</v>
      </c>
      <c r="E109" s="1900">
        <v>37</v>
      </c>
      <c r="F109" s="419" t="s">
        <v>450</v>
      </c>
    </row>
    <row r="110" spans="1:6" ht="18.75" customHeight="1" x14ac:dyDescent="0.15">
      <c r="A110" s="1882"/>
      <c r="B110" s="1893"/>
      <c r="C110" s="1865"/>
      <c r="D110" s="1877"/>
      <c r="E110" s="1901"/>
      <c r="F110" s="420" t="s">
        <v>451</v>
      </c>
    </row>
    <row r="111" spans="1:6" ht="18" customHeight="1" x14ac:dyDescent="0.15">
      <c r="A111" s="1882"/>
      <c r="B111" s="1893"/>
      <c r="C111" s="417" t="s">
        <v>277</v>
      </c>
      <c r="D111" s="410" t="s">
        <v>347</v>
      </c>
      <c r="E111" s="403">
        <v>38</v>
      </c>
      <c r="F111" s="421" t="s">
        <v>452</v>
      </c>
    </row>
    <row r="112" spans="1:6" ht="18" customHeight="1" x14ac:dyDescent="0.15">
      <c r="A112" s="1882"/>
      <c r="B112" s="1893" t="s">
        <v>247</v>
      </c>
      <c r="C112" s="1866" t="s">
        <v>222</v>
      </c>
      <c r="D112" s="410" t="s">
        <v>348</v>
      </c>
      <c r="E112" s="403">
        <v>39</v>
      </c>
      <c r="F112" s="418" t="s">
        <v>175</v>
      </c>
    </row>
    <row r="113" spans="1:6" ht="18" customHeight="1" x14ac:dyDescent="0.15">
      <c r="A113" s="1882"/>
      <c r="B113" s="1893"/>
      <c r="C113" s="1867"/>
      <c r="D113" s="410" t="s">
        <v>349</v>
      </c>
      <c r="E113" s="403">
        <v>40</v>
      </c>
      <c r="F113" s="422" t="s">
        <v>174</v>
      </c>
    </row>
    <row r="114" spans="1:6" ht="18" customHeight="1" x14ac:dyDescent="0.15">
      <c r="A114" s="1882"/>
      <c r="B114" s="1893"/>
      <c r="C114" s="1867"/>
      <c r="D114" s="1875" t="s">
        <v>550</v>
      </c>
      <c r="E114" s="1900">
        <v>41</v>
      </c>
      <c r="F114" s="419" t="s">
        <v>597</v>
      </c>
    </row>
    <row r="115" spans="1:6" ht="18" customHeight="1" x14ac:dyDescent="0.15">
      <c r="A115" s="1882"/>
      <c r="B115" s="1893"/>
      <c r="C115" s="1867"/>
      <c r="D115" s="1876"/>
      <c r="E115" s="1902"/>
      <c r="F115" s="423" t="s">
        <v>453</v>
      </c>
    </row>
    <row r="116" spans="1:6" ht="18" customHeight="1" x14ac:dyDescent="0.15">
      <c r="A116" s="1882"/>
      <c r="B116" s="1893"/>
      <c r="C116" s="1867"/>
      <c r="D116" s="1876"/>
      <c r="E116" s="1902"/>
      <c r="F116" s="423" t="s">
        <v>454</v>
      </c>
    </row>
    <row r="117" spans="1:6" ht="18" customHeight="1" x14ac:dyDescent="0.15">
      <c r="A117" s="1882"/>
      <c r="B117" s="1893"/>
      <c r="C117" s="1867"/>
      <c r="D117" s="1876"/>
      <c r="E117" s="1902"/>
      <c r="F117" s="423" t="s">
        <v>455</v>
      </c>
    </row>
    <row r="118" spans="1:6" ht="18" customHeight="1" x14ac:dyDescent="0.15">
      <c r="A118" s="1882"/>
      <c r="B118" s="1893"/>
      <c r="C118" s="1868"/>
      <c r="D118" s="1877"/>
      <c r="E118" s="1901"/>
      <c r="F118" s="420" t="s">
        <v>456</v>
      </c>
    </row>
    <row r="119" spans="1:6" ht="18" customHeight="1" x14ac:dyDescent="0.15">
      <c r="A119" s="1882"/>
      <c r="B119" s="1893"/>
      <c r="C119" s="1866" t="s">
        <v>278</v>
      </c>
      <c r="D119" s="410" t="s">
        <v>350</v>
      </c>
      <c r="E119" s="403">
        <v>42</v>
      </c>
      <c r="F119" s="418" t="s">
        <v>173</v>
      </c>
    </row>
    <row r="120" spans="1:6" ht="18" customHeight="1" x14ac:dyDescent="0.15">
      <c r="A120" s="1882"/>
      <c r="B120" s="1893"/>
      <c r="C120" s="1867"/>
      <c r="D120" s="1875" t="s">
        <v>295</v>
      </c>
      <c r="E120" s="1900">
        <v>43</v>
      </c>
      <c r="F120" s="419" t="s">
        <v>461</v>
      </c>
    </row>
    <row r="121" spans="1:6" ht="18" customHeight="1" x14ac:dyDescent="0.15">
      <c r="A121" s="1882"/>
      <c r="B121" s="1893"/>
      <c r="C121" s="1867"/>
      <c r="D121" s="1876"/>
      <c r="E121" s="1902"/>
      <c r="F121" s="424" t="s">
        <v>598</v>
      </c>
    </row>
    <row r="122" spans="1:6" ht="18" customHeight="1" x14ac:dyDescent="0.15">
      <c r="A122" s="1882"/>
      <c r="B122" s="1893"/>
      <c r="C122" s="1867"/>
      <c r="D122" s="1877"/>
      <c r="E122" s="1901"/>
      <c r="F122" s="420" t="s">
        <v>457</v>
      </c>
    </row>
    <row r="123" spans="1:6" ht="18" customHeight="1" x14ac:dyDescent="0.15">
      <c r="A123" s="1882"/>
      <c r="B123" s="1893"/>
      <c r="C123" s="1867"/>
      <c r="D123" s="1875" t="s">
        <v>551</v>
      </c>
      <c r="E123" s="1900">
        <v>44</v>
      </c>
      <c r="F123" s="419" t="s">
        <v>458</v>
      </c>
    </row>
    <row r="124" spans="1:6" ht="18" customHeight="1" x14ac:dyDescent="0.15">
      <c r="A124" s="1882"/>
      <c r="B124" s="1893"/>
      <c r="C124" s="1867"/>
      <c r="D124" s="1876"/>
      <c r="E124" s="1902"/>
      <c r="F124" s="423" t="s">
        <v>599</v>
      </c>
    </row>
    <row r="125" spans="1:6" ht="18" customHeight="1" x14ac:dyDescent="0.15">
      <c r="A125" s="1882"/>
      <c r="B125" s="1893"/>
      <c r="C125" s="1867"/>
      <c r="D125" s="1876"/>
      <c r="E125" s="1902"/>
      <c r="F125" s="423" t="s">
        <v>459</v>
      </c>
    </row>
    <row r="126" spans="1:6" ht="18" customHeight="1" x14ac:dyDescent="0.15">
      <c r="A126" s="1882"/>
      <c r="B126" s="1893"/>
      <c r="C126" s="1867"/>
      <c r="D126" s="1876"/>
      <c r="E126" s="1902"/>
      <c r="F126" s="423" t="s">
        <v>460</v>
      </c>
    </row>
    <row r="127" spans="1:6" ht="18" customHeight="1" x14ac:dyDescent="0.15">
      <c r="A127" s="1882"/>
      <c r="B127" s="1893"/>
      <c r="C127" s="1868"/>
      <c r="D127" s="1877"/>
      <c r="E127" s="1901"/>
      <c r="F127" s="420" t="s">
        <v>462</v>
      </c>
    </row>
    <row r="128" spans="1:6" ht="18" customHeight="1" x14ac:dyDescent="0.15">
      <c r="A128" s="1882"/>
      <c r="B128" s="1893"/>
      <c r="C128" s="1866" t="s">
        <v>1005</v>
      </c>
      <c r="D128" s="1875" t="s">
        <v>532</v>
      </c>
      <c r="E128" s="1900">
        <v>45</v>
      </c>
      <c r="F128" s="419" t="s">
        <v>172</v>
      </c>
    </row>
    <row r="129" spans="1:6" ht="18" customHeight="1" x14ac:dyDescent="0.15">
      <c r="A129" s="1882"/>
      <c r="B129" s="1893"/>
      <c r="C129" s="1867"/>
      <c r="D129" s="1877"/>
      <c r="E129" s="1901"/>
      <c r="F129" s="422" t="s">
        <v>464</v>
      </c>
    </row>
    <row r="130" spans="1:6" ht="18" customHeight="1" x14ac:dyDescent="0.15">
      <c r="A130" s="1882"/>
      <c r="B130" s="1893"/>
      <c r="C130" s="1867"/>
      <c r="D130" s="410" t="s">
        <v>351</v>
      </c>
      <c r="E130" s="403">
        <v>46</v>
      </c>
      <c r="F130" s="418" t="s">
        <v>465</v>
      </c>
    </row>
    <row r="131" spans="1:6" ht="18" customHeight="1" x14ac:dyDescent="0.15">
      <c r="A131" s="1882"/>
      <c r="B131" s="1893"/>
      <c r="C131" s="1867"/>
      <c r="D131" s="1875" t="s">
        <v>552</v>
      </c>
      <c r="E131" s="1900">
        <v>47</v>
      </c>
      <c r="F131" s="419" t="s">
        <v>463</v>
      </c>
    </row>
    <row r="132" spans="1:6" ht="18" customHeight="1" x14ac:dyDescent="0.15">
      <c r="A132" s="1882"/>
      <c r="B132" s="1893"/>
      <c r="C132" s="1867"/>
      <c r="D132" s="1876"/>
      <c r="E132" s="1902"/>
      <c r="F132" s="423" t="s">
        <v>466</v>
      </c>
    </row>
    <row r="133" spans="1:6" ht="18" customHeight="1" x14ac:dyDescent="0.15">
      <c r="A133" s="1882"/>
      <c r="B133" s="1893"/>
      <c r="C133" s="1868"/>
      <c r="D133" s="1877"/>
      <c r="E133" s="1901"/>
      <c r="F133" s="420" t="s">
        <v>467</v>
      </c>
    </row>
    <row r="134" spans="1:6" ht="18" customHeight="1" x14ac:dyDescent="0.15">
      <c r="A134" s="1882"/>
      <c r="B134" s="1893"/>
      <c r="C134" s="1866" t="s">
        <v>1006</v>
      </c>
      <c r="D134" s="410" t="s">
        <v>352</v>
      </c>
      <c r="E134" s="404">
        <v>48</v>
      </c>
      <c r="F134" s="418" t="s">
        <v>171</v>
      </c>
    </row>
    <row r="135" spans="1:6" ht="18" customHeight="1" x14ac:dyDescent="0.15">
      <c r="A135" s="1882"/>
      <c r="B135" s="1893"/>
      <c r="C135" s="1867"/>
      <c r="D135" s="1875" t="s">
        <v>1009</v>
      </c>
      <c r="E135" s="1889">
        <v>49</v>
      </c>
      <c r="F135" s="419" t="s">
        <v>468</v>
      </c>
    </row>
    <row r="136" spans="1:6" ht="18" customHeight="1" x14ac:dyDescent="0.15">
      <c r="A136" s="1882"/>
      <c r="B136" s="1893"/>
      <c r="C136" s="1868"/>
      <c r="D136" s="1877"/>
      <c r="E136" s="1891"/>
      <c r="F136" s="420" t="s">
        <v>469</v>
      </c>
    </row>
    <row r="137" spans="1:6" ht="18" customHeight="1" x14ac:dyDescent="0.15">
      <c r="A137" s="1882"/>
      <c r="B137" s="1893"/>
      <c r="C137" s="425" t="s">
        <v>277</v>
      </c>
      <c r="D137" s="410" t="s">
        <v>354</v>
      </c>
      <c r="E137" s="404">
        <v>50</v>
      </c>
      <c r="F137" s="418" t="s">
        <v>470</v>
      </c>
    </row>
    <row r="138" spans="1:6" ht="18" customHeight="1" x14ac:dyDescent="0.15">
      <c r="A138" s="1882"/>
      <c r="B138" s="1883" t="s">
        <v>280</v>
      </c>
      <c r="C138" s="1884"/>
      <c r="D138" s="1869" t="s">
        <v>296</v>
      </c>
      <c r="E138" s="1889">
        <v>51</v>
      </c>
      <c r="F138" s="419" t="s">
        <v>20</v>
      </c>
    </row>
    <row r="139" spans="1:6" ht="18" customHeight="1" x14ac:dyDescent="0.15">
      <c r="A139" s="1882"/>
      <c r="B139" s="1885"/>
      <c r="C139" s="1886"/>
      <c r="D139" s="1870"/>
      <c r="E139" s="1890"/>
      <c r="F139" s="423" t="s">
        <v>471</v>
      </c>
    </row>
    <row r="140" spans="1:6" ht="18" customHeight="1" x14ac:dyDescent="0.15">
      <c r="A140" s="1882"/>
      <c r="B140" s="1885"/>
      <c r="C140" s="1886"/>
      <c r="D140" s="1870"/>
      <c r="E140" s="1890"/>
      <c r="F140" s="423" t="s">
        <v>472</v>
      </c>
    </row>
    <row r="141" spans="1:6" ht="18" customHeight="1" x14ac:dyDescent="0.15">
      <c r="A141" s="1882"/>
      <c r="B141" s="1885"/>
      <c r="C141" s="1886"/>
      <c r="D141" s="1870"/>
      <c r="E141" s="1890"/>
      <c r="F141" s="423" t="s">
        <v>473</v>
      </c>
    </row>
    <row r="142" spans="1:6" ht="18" customHeight="1" x14ac:dyDescent="0.15">
      <c r="A142" s="1882"/>
      <c r="B142" s="1885"/>
      <c r="C142" s="1886"/>
      <c r="D142" s="1870"/>
      <c r="E142" s="1890"/>
      <c r="F142" s="423" t="s">
        <v>474</v>
      </c>
    </row>
    <row r="143" spans="1:6" ht="18" customHeight="1" x14ac:dyDescent="0.15">
      <c r="A143" s="1882"/>
      <c r="B143" s="1887"/>
      <c r="C143" s="1888"/>
      <c r="D143" s="1871"/>
      <c r="E143" s="1891"/>
      <c r="F143" s="420" t="s">
        <v>475</v>
      </c>
    </row>
    <row r="144" spans="1:6" ht="15" customHeight="1" x14ac:dyDescent="0.15">
      <c r="B144" s="29"/>
      <c r="C144" s="29"/>
      <c r="D144" s="260"/>
      <c r="E144" s="35"/>
    </row>
    <row r="145" spans="1:6" ht="19.5" customHeight="1" x14ac:dyDescent="0.15">
      <c r="A145" s="428" t="s">
        <v>1003</v>
      </c>
      <c r="C145" s="32"/>
      <c r="D145" s="260"/>
      <c r="E145" s="35"/>
    </row>
    <row r="146" spans="1:6" s="264" customFormat="1" ht="19.5" customHeight="1" x14ac:dyDescent="0.15">
      <c r="A146" s="426" t="s">
        <v>341</v>
      </c>
      <c r="B146" s="1892" t="s">
        <v>239</v>
      </c>
      <c r="C146" s="1892"/>
      <c r="D146" s="427" t="s">
        <v>255</v>
      </c>
      <c r="E146" s="401" t="s">
        <v>986</v>
      </c>
      <c r="F146" s="426" t="s">
        <v>1054</v>
      </c>
    </row>
    <row r="147" spans="1:6" s="264" customFormat="1" ht="18" customHeight="1" x14ac:dyDescent="0.15">
      <c r="A147" s="1882" t="s">
        <v>1007</v>
      </c>
      <c r="B147" s="1893" t="s">
        <v>997</v>
      </c>
      <c r="C147" s="1893"/>
      <c r="D147" s="417" t="s">
        <v>356</v>
      </c>
      <c r="E147" s="403">
        <v>52</v>
      </c>
      <c r="F147" s="418" t="s">
        <v>170</v>
      </c>
    </row>
    <row r="148" spans="1:6" s="264" customFormat="1" ht="18" customHeight="1" x14ac:dyDescent="0.15">
      <c r="A148" s="1882"/>
      <c r="B148" s="1893"/>
      <c r="C148" s="1893"/>
      <c r="D148" s="417" t="s">
        <v>533</v>
      </c>
      <c r="E148" s="403">
        <v>53</v>
      </c>
      <c r="F148" s="418" t="s">
        <v>169</v>
      </c>
    </row>
    <row r="149" spans="1:6" s="264" customFormat="1" ht="18" customHeight="1" x14ac:dyDescent="0.15">
      <c r="A149" s="1882"/>
      <c r="B149" s="1893"/>
      <c r="C149" s="1893"/>
      <c r="D149" s="417" t="s">
        <v>357</v>
      </c>
      <c r="E149" s="403">
        <v>54</v>
      </c>
      <c r="F149" s="418" t="s">
        <v>168</v>
      </c>
    </row>
    <row r="150" spans="1:6" s="264" customFormat="1" ht="18" customHeight="1" x14ac:dyDescent="0.15">
      <c r="A150" s="1882"/>
      <c r="B150" s="1893"/>
      <c r="C150" s="1893"/>
      <c r="D150" s="417" t="s">
        <v>358</v>
      </c>
      <c r="E150" s="403">
        <v>55</v>
      </c>
      <c r="F150" s="418" t="s">
        <v>167</v>
      </c>
    </row>
    <row r="151" spans="1:6" s="264" customFormat="1" ht="18" customHeight="1" x14ac:dyDescent="0.15">
      <c r="A151" s="1882"/>
      <c r="B151" s="1893"/>
      <c r="C151" s="1893"/>
      <c r="D151" s="417" t="s">
        <v>359</v>
      </c>
      <c r="E151" s="403">
        <v>56</v>
      </c>
      <c r="F151" s="418" t="s">
        <v>166</v>
      </c>
    </row>
    <row r="152" spans="1:6" s="264" customFormat="1" ht="18" customHeight="1" x14ac:dyDescent="0.15">
      <c r="A152" s="1882"/>
      <c r="B152" s="1893"/>
      <c r="C152" s="1893"/>
      <c r="D152" s="417" t="s">
        <v>360</v>
      </c>
      <c r="E152" s="403">
        <v>57</v>
      </c>
      <c r="F152" s="418" t="s">
        <v>165</v>
      </c>
    </row>
    <row r="153" spans="1:6" s="264" customFormat="1" ht="38.25" customHeight="1" x14ac:dyDescent="0.15">
      <c r="A153" s="1882"/>
      <c r="B153" s="1893"/>
      <c r="C153" s="1893"/>
      <c r="D153" s="417" t="s">
        <v>1025</v>
      </c>
      <c r="E153" s="403">
        <v>58</v>
      </c>
      <c r="F153" s="418" t="s">
        <v>164</v>
      </c>
    </row>
    <row r="154" spans="1:6" s="264" customFormat="1" ht="18" customHeight="1" x14ac:dyDescent="0.15">
      <c r="A154" s="1882"/>
      <c r="B154" s="1893"/>
      <c r="C154" s="1893"/>
      <c r="D154" s="417" t="s">
        <v>298</v>
      </c>
      <c r="E154" s="403">
        <v>59</v>
      </c>
      <c r="F154" s="418" t="s">
        <v>233</v>
      </c>
    </row>
    <row r="155" spans="1:6" s="264" customFormat="1" ht="18" customHeight="1" x14ac:dyDescent="0.15">
      <c r="A155" s="1882"/>
      <c r="B155" s="1893"/>
      <c r="C155" s="1893"/>
      <c r="D155" s="417" t="s">
        <v>299</v>
      </c>
      <c r="E155" s="403">
        <v>60</v>
      </c>
      <c r="F155" s="418" t="s">
        <v>20</v>
      </c>
    </row>
    <row r="156" spans="1:6" ht="15" customHeight="1" x14ac:dyDescent="0.15">
      <c r="B156" s="29"/>
      <c r="C156" s="29"/>
      <c r="D156" s="260"/>
      <c r="E156" s="31"/>
    </row>
    <row r="157" spans="1:6" ht="19.5" customHeight="1" x14ac:dyDescent="0.15">
      <c r="A157" s="429" t="s">
        <v>283</v>
      </c>
      <c r="C157" s="29"/>
      <c r="D157" s="260"/>
      <c r="E157" s="31"/>
    </row>
    <row r="158" spans="1:6" ht="8.25" customHeight="1" x14ac:dyDescent="0.15">
      <c r="B158" s="29"/>
      <c r="C158" s="29"/>
      <c r="D158" s="260"/>
      <c r="E158" s="31"/>
    </row>
    <row r="159" spans="1:6" ht="19.5" customHeight="1" x14ac:dyDescent="0.15">
      <c r="A159" s="1878" t="s">
        <v>341</v>
      </c>
      <c r="B159" s="1894" t="s">
        <v>284</v>
      </c>
      <c r="C159" s="1895"/>
      <c r="D159" s="1896" t="s">
        <v>240</v>
      </c>
      <c r="E159" s="1898" t="s">
        <v>986</v>
      </c>
      <c r="F159" s="1861" t="s">
        <v>1054</v>
      </c>
    </row>
    <row r="160" spans="1:6" ht="19.5" customHeight="1" x14ac:dyDescent="0.15">
      <c r="A160" s="1878"/>
      <c r="B160" s="436"/>
      <c r="C160" s="407" t="s">
        <v>600</v>
      </c>
      <c r="D160" s="1897"/>
      <c r="E160" s="1899"/>
      <c r="F160" s="1862"/>
    </row>
    <row r="161" spans="1:6" ht="19.5" customHeight="1" x14ac:dyDescent="0.15">
      <c r="A161" s="1879" t="s">
        <v>1008</v>
      </c>
      <c r="B161" s="1863" t="s">
        <v>247</v>
      </c>
      <c r="C161" s="1866" t="s">
        <v>267</v>
      </c>
      <c r="D161" s="1869" t="s">
        <v>534</v>
      </c>
      <c r="E161" s="1872">
        <v>61</v>
      </c>
      <c r="F161" s="419" t="s">
        <v>476</v>
      </c>
    </row>
    <row r="162" spans="1:6" ht="19.5" customHeight="1" x14ac:dyDescent="0.15">
      <c r="A162" s="1879"/>
      <c r="B162" s="1864"/>
      <c r="C162" s="1867"/>
      <c r="D162" s="1870"/>
      <c r="E162" s="1873"/>
      <c r="F162" s="423" t="s">
        <v>477</v>
      </c>
    </row>
    <row r="163" spans="1:6" ht="19.5" customHeight="1" x14ac:dyDescent="0.15">
      <c r="A163" s="1879"/>
      <c r="B163" s="1864"/>
      <c r="C163" s="1867"/>
      <c r="D163" s="1870"/>
      <c r="E163" s="1873"/>
      <c r="F163" s="423" t="s">
        <v>478</v>
      </c>
    </row>
    <row r="164" spans="1:6" ht="19.5" customHeight="1" x14ac:dyDescent="0.15">
      <c r="A164" s="1879"/>
      <c r="B164" s="1864"/>
      <c r="C164" s="1867"/>
      <c r="D164" s="1870"/>
      <c r="E164" s="1873"/>
      <c r="F164" s="423" t="s">
        <v>479</v>
      </c>
    </row>
    <row r="165" spans="1:6" ht="19.5" customHeight="1" x14ac:dyDescent="0.15">
      <c r="A165" s="1879"/>
      <c r="B165" s="1864"/>
      <c r="C165" s="1867"/>
      <c r="D165" s="1870"/>
      <c r="E165" s="1873"/>
      <c r="F165" s="424" t="s">
        <v>482</v>
      </c>
    </row>
    <row r="166" spans="1:6" ht="19.5" customHeight="1" x14ac:dyDescent="0.15">
      <c r="A166" s="1879"/>
      <c r="B166" s="1864"/>
      <c r="C166" s="1867"/>
      <c r="D166" s="1870"/>
      <c r="E166" s="1873"/>
      <c r="F166" s="423" t="s">
        <v>483</v>
      </c>
    </row>
    <row r="167" spans="1:6" ht="19.5" customHeight="1" x14ac:dyDescent="0.15">
      <c r="A167" s="1879"/>
      <c r="B167" s="1864"/>
      <c r="C167" s="1867"/>
      <c r="D167" s="1871"/>
      <c r="E167" s="1874"/>
      <c r="F167" s="420" t="s">
        <v>484</v>
      </c>
    </row>
    <row r="168" spans="1:6" ht="19.5" customHeight="1" x14ac:dyDescent="0.15">
      <c r="A168" s="1879"/>
      <c r="B168" s="1864"/>
      <c r="C168" s="1867"/>
      <c r="D168" s="1875" t="s">
        <v>535</v>
      </c>
      <c r="E168" s="1872">
        <v>62</v>
      </c>
      <c r="F168" s="419" t="s">
        <v>480</v>
      </c>
    </row>
    <row r="169" spans="1:6" ht="19.5" customHeight="1" x14ac:dyDescent="0.15">
      <c r="A169" s="1879"/>
      <c r="B169" s="1864"/>
      <c r="C169" s="1867"/>
      <c r="D169" s="1876"/>
      <c r="E169" s="1873"/>
      <c r="F169" s="437" t="s">
        <v>481</v>
      </c>
    </row>
    <row r="170" spans="1:6" ht="19.5" customHeight="1" x14ac:dyDescent="0.15">
      <c r="A170" s="1879"/>
      <c r="B170" s="1864"/>
      <c r="C170" s="1867"/>
      <c r="D170" s="1876"/>
      <c r="E170" s="1873"/>
      <c r="F170" s="423" t="s">
        <v>485</v>
      </c>
    </row>
    <row r="171" spans="1:6" ht="19.5" customHeight="1" x14ac:dyDescent="0.15">
      <c r="A171" s="1879"/>
      <c r="B171" s="1864"/>
      <c r="C171" s="1868"/>
      <c r="D171" s="1877"/>
      <c r="E171" s="1874"/>
      <c r="F171" s="420" t="s">
        <v>486</v>
      </c>
    </row>
    <row r="172" spans="1:6" ht="19.5" customHeight="1" x14ac:dyDescent="0.15">
      <c r="A172" s="1879"/>
      <c r="B172" s="1864"/>
      <c r="C172" s="1866" t="s">
        <v>269</v>
      </c>
      <c r="D172" s="1869" t="s">
        <v>536</v>
      </c>
      <c r="E172" s="1872">
        <v>63</v>
      </c>
      <c r="F172" s="419" t="s">
        <v>487</v>
      </c>
    </row>
    <row r="173" spans="1:6" ht="19.5" customHeight="1" x14ac:dyDescent="0.15">
      <c r="A173" s="1879"/>
      <c r="B173" s="1864"/>
      <c r="C173" s="1867"/>
      <c r="D173" s="1870"/>
      <c r="E173" s="1873"/>
      <c r="F173" s="423" t="s">
        <v>488</v>
      </c>
    </row>
    <row r="174" spans="1:6" ht="19.5" customHeight="1" x14ac:dyDescent="0.15">
      <c r="A174" s="1879"/>
      <c r="B174" s="1864"/>
      <c r="C174" s="1867"/>
      <c r="D174" s="1871"/>
      <c r="E174" s="1874"/>
      <c r="F174" s="422" t="s">
        <v>490</v>
      </c>
    </row>
    <row r="175" spans="1:6" ht="19.5" customHeight="1" x14ac:dyDescent="0.15">
      <c r="A175" s="1879"/>
      <c r="B175" s="1864"/>
      <c r="C175" s="1867"/>
      <c r="D175" s="1869" t="s">
        <v>537</v>
      </c>
      <c r="E175" s="1872">
        <v>64</v>
      </c>
      <c r="F175" s="421" t="s">
        <v>489</v>
      </c>
    </row>
    <row r="176" spans="1:6" ht="19.5" customHeight="1" x14ac:dyDescent="0.15">
      <c r="A176" s="1879"/>
      <c r="B176" s="1864"/>
      <c r="C176" s="1867"/>
      <c r="D176" s="1870"/>
      <c r="E176" s="1873"/>
      <c r="F176" s="423" t="s">
        <v>491</v>
      </c>
    </row>
    <row r="177" spans="1:6" ht="19.5" customHeight="1" x14ac:dyDescent="0.15">
      <c r="A177" s="1879"/>
      <c r="B177" s="1864"/>
      <c r="C177" s="1868"/>
      <c r="D177" s="1871"/>
      <c r="E177" s="1874"/>
      <c r="F177" s="420" t="s">
        <v>492</v>
      </c>
    </row>
    <row r="178" spans="1:6" ht="19.5" customHeight="1" x14ac:dyDescent="0.15">
      <c r="A178" s="1879"/>
      <c r="B178" s="1864"/>
      <c r="C178" s="1866" t="s">
        <v>251</v>
      </c>
      <c r="D178" s="1869" t="s">
        <v>538</v>
      </c>
      <c r="E178" s="1872">
        <v>65</v>
      </c>
      <c r="F178" s="419" t="s">
        <v>493</v>
      </c>
    </row>
    <row r="179" spans="1:6" ht="19.5" customHeight="1" x14ac:dyDescent="0.15">
      <c r="A179" s="1879"/>
      <c r="B179" s="1864"/>
      <c r="C179" s="1867"/>
      <c r="D179" s="1870"/>
      <c r="E179" s="1873"/>
      <c r="F179" s="437" t="s">
        <v>494</v>
      </c>
    </row>
    <row r="180" spans="1:6" ht="19.5" customHeight="1" x14ac:dyDescent="0.15">
      <c r="A180" s="1879"/>
      <c r="B180" s="1864"/>
      <c r="C180" s="1867"/>
      <c r="D180" s="1870"/>
      <c r="E180" s="1873"/>
      <c r="F180" s="423" t="s">
        <v>495</v>
      </c>
    </row>
    <row r="181" spans="1:6" ht="19.5" customHeight="1" x14ac:dyDescent="0.15">
      <c r="A181" s="1879"/>
      <c r="B181" s="1864"/>
      <c r="C181" s="1867"/>
      <c r="D181" s="1870"/>
      <c r="E181" s="1873"/>
      <c r="F181" s="423" t="s">
        <v>496</v>
      </c>
    </row>
    <row r="182" spans="1:6" ht="19.5" customHeight="1" x14ac:dyDescent="0.15">
      <c r="A182" s="1879"/>
      <c r="B182" s="1864"/>
      <c r="C182" s="1867"/>
      <c r="D182" s="1871"/>
      <c r="E182" s="1874"/>
      <c r="F182" s="420" t="s">
        <v>484</v>
      </c>
    </row>
    <row r="183" spans="1:6" ht="19.5" customHeight="1" x14ac:dyDescent="0.15">
      <c r="A183" s="1879"/>
      <c r="B183" s="1864"/>
      <c r="C183" s="1867"/>
      <c r="D183" s="1869" t="s">
        <v>539</v>
      </c>
      <c r="E183" s="1872">
        <v>66</v>
      </c>
      <c r="F183" s="419" t="s">
        <v>497</v>
      </c>
    </row>
    <row r="184" spans="1:6" ht="19.5" customHeight="1" x14ac:dyDescent="0.15">
      <c r="A184" s="1879"/>
      <c r="B184" s="1865"/>
      <c r="C184" s="1868"/>
      <c r="D184" s="1871"/>
      <c r="E184" s="1874"/>
      <c r="F184" s="420" t="s">
        <v>486</v>
      </c>
    </row>
    <row r="187" spans="1:6" ht="18.75" x14ac:dyDescent="0.15">
      <c r="A187" s="431" t="s">
        <v>1010</v>
      </c>
    </row>
  </sheetData>
  <mergeCells count="11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0:B58"/>
    <mergeCell ref="C50:C57"/>
    <mergeCell ref="D50:D51"/>
    <mergeCell ref="E50:E51"/>
    <mergeCell ref="D52:D53"/>
    <mergeCell ref="E52:E53"/>
    <mergeCell ref="D54:D55"/>
    <mergeCell ref="E54:E55"/>
    <mergeCell ref="D56:D57"/>
    <mergeCell ref="E56:E57"/>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103:C103"/>
    <mergeCell ref="D103:D104"/>
    <mergeCell ref="E103:E104"/>
    <mergeCell ref="F103:F104"/>
    <mergeCell ref="B105:B111"/>
    <mergeCell ref="C106:C107"/>
    <mergeCell ref="D106:D107"/>
    <mergeCell ref="E106:E107"/>
    <mergeCell ref="C109:C110"/>
    <mergeCell ref="D109:D110"/>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ColWidth="9" defaultRowHeight="16.5" x14ac:dyDescent="0.15"/>
  <cols>
    <col min="1" max="1" width="7.375" style="573" bestFit="1" customWidth="1"/>
    <col min="2" max="2" width="9.5" style="573" customWidth="1"/>
    <col min="3" max="3" width="9.25" style="573" customWidth="1"/>
    <col min="4" max="5" width="24.625" style="573" customWidth="1"/>
    <col min="6" max="6" width="9.5" style="573" customWidth="1"/>
    <col min="7" max="7" width="8.125" style="573" customWidth="1"/>
    <col min="8" max="8" width="29" style="573" customWidth="1"/>
    <col min="9" max="9" width="10.875" style="573" customWidth="1"/>
    <col min="10" max="10" width="19.125" style="573" customWidth="1"/>
    <col min="11" max="11" width="5.875" style="599" bestFit="1" customWidth="1"/>
    <col min="12" max="12" width="11.375" style="599" customWidth="1"/>
    <col min="13" max="13" width="17.875" style="599" customWidth="1"/>
    <col min="14" max="14" width="21.875" style="599" customWidth="1"/>
    <col min="15" max="15" width="48.25" style="599" customWidth="1"/>
    <col min="16" max="16" width="9" style="573"/>
    <col min="17" max="17" width="36" style="573" customWidth="1"/>
    <col min="18" max="18" width="33" style="573" customWidth="1"/>
    <col min="19" max="19" width="31.75" style="573" customWidth="1"/>
    <col min="20" max="20" width="64.25" style="573" customWidth="1"/>
    <col min="21" max="16384" width="9" style="573"/>
  </cols>
  <sheetData>
    <row r="1" spans="1:20" ht="42.75" customHeight="1" x14ac:dyDescent="0.15">
      <c r="A1" s="1927"/>
      <c r="B1" s="1927"/>
      <c r="C1" s="1927"/>
      <c r="D1" s="1927"/>
      <c r="E1" s="1927"/>
      <c r="F1" s="1927"/>
      <c r="G1" s="1927"/>
      <c r="H1" s="1927"/>
      <c r="I1" s="1927"/>
      <c r="J1" s="1927"/>
      <c r="K1" s="1937" t="s">
        <v>1217</v>
      </c>
      <c r="L1" s="1938"/>
      <c r="M1" s="1938"/>
      <c r="N1" s="1938"/>
      <c r="O1" s="1939"/>
      <c r="P1" s="1928" t="s">
        <v>1218</v>
      </c>
      <c r="Q1" s="1930" t="s">
        <v>1219</v>
      </c>
      <c r="R1" s="636" t="s">
        <v>1244</v>
      </c>
      <c r="S1" s="628"/>
      <c r="T1" s="629"/>
    </row>
    <row r="2" spans="1:20" ht="33" x14ac:dyDescent="0.15">
      <c r="A2" s="618" t="s">
        <v>1181</v>
      </c>
      <c r="B2" s="619" t="s">
        <v>1182</v>
      </c>
      <c r="C2" s="618" t="s">
        <v>1183</v>
      </c>
      <c r="D2" s="607" t="s">
        <v>1188</v>
      </c>
      <c r="E2" s="620" t="s">
        <v>1189</v>
      </c>
      <c r="F2" s="621" t="s">
        <v>1190</v>
      </c>
      <c r="G2" s="618" t="s">
        <v>1184</v>
      </c>
      <c r="H2" s="622" t="s">
        <v>1185</v>
      </c>
      <c r="I2" s="606" t="s">
        <v>1186</v>
      </c>
      <c r="J2" s="607" t="s">
        <v>1187</v>
      </c>
      <c r="K2" s="623" t="s">
        <v>1055</v>
      </c>
      <c r="L2" s="574" t="s">
        <v>1208</v>
      </c>
      <c r="M2" s="1946" t="s">
        <v>1207</v>
      </c>
      <c r="N2" s="1947"/>
      <c r="O2" s="574" t="s">
        <v>240</v>
      </c>
      <c r="P2" s="1929"/>
      <c r="Q2" s="1930"/>
      <c r="R2" s="1943" t="s">
        <v>1228</v>
      </c>
      <c r="S2" s="1944"/>
      <c r="T2" s="1945"/>
    </row>
    <row r="3" spans="1:20" ht="18" customHeight="1" x14ac:dyDescent="0.15">
      <c r="A3" s="575" t="s">
        <v>183</v>
      </c>
      <c r="B3" s="576" t="s">
        <v>21</v>
      </c>
      <c r="C3" s="577" t="s">
        <v>21</v>
      </c>
      <c r="D3" s="586" t="s">
        <v>1058</v>
      </c>
      <c r="E3" s="575" t="s">
        <v>830</v>
      </c>
      <c r="F3" s="577" t="s">
        <v>223</v>
      </c>
      <c r="G3" s="575" t="s">
        <v>553</v>
      </c>
      <c r="H3" s="575" t="s">
        <v>1063</v>
      </c>
      <c r="I3" s="602">
        <v>1</v>
      </c>
      <c r="J3" s="586" t="s">
        <v>1076</v>
      </c>
      <c r="K3" s="624">
        <v>200</v>
      </c>
      <c r="L3" s="578" t="s">
        <v>285</v>
      </c>
      <c r="M3" s="578" t="s">
        <v>286</v>
      </c>
      <c r="N3" s="578" t="s">
        <v>286</v>
      </c>
      <c r="O3" s="578" t="s">
        <v>1126</v>
      </c>
      <c r="P3" s="627"/>
      <c r="Q3" s="583"/>
      <c r="R3" s="1940" t="s">
        <v>1234</v>
      </c>
      <c r="S3" s="1941"/>
      <c r="T3" s="1942"/>
    </row>
    <row r="4" spans="1:20" ht="18" customHeight="1" x14ac:dyDescent="0.15">
      <c r="A4" s="579" t="s">
        <v>203</v>
      </c>
      <c r="B4" s="580"/>
      <c r="C4" s="581" t="s">
        <v>368</v>
      </c>
      <c r="D4" s="587" t="s">
        <v>1059</v>
      </c>
      <c r="E4" s="581" t="s">
        <v>831</v>
      </c>
      <c r="F4" s="581" t="s">
        <v>224</v>
      </c>
      <c r="G4" s="585" t="s">
        <v>554</v>
      </c>
      <c r="H4" s="581" t="s">
        <v>1064</v>
      </c>
      <c r="I4" s="603">
        <v>2</v>
      </c>
      <c r="J4" s="587" t="s">
        <v>1077</v>
      </c>
      <c r="K4" s="624">
        <v>300</v>
      </c>
      <c r="L4" s="578" t="s">
        <v>285</v>
      </c>
      <c r="M4" s="578" t="s">
        <v>287</v>
      </c>
      <c r="N4" s="578" t="s">
        <v>287</v>
      </c>
      <c r="O4" s="578" t="s">
        <v>1127</v>
      </c>
      <c r="P4" s="627"/>
      <c r="Q4" s="583"/>
      <c r="R4" s="1943" t="s">
        <v>1276</v>
      </c>
      <c r="S4" s="1944"/>
      <c r="T4" s="1945"/>
    </row>
    <row r="5" spans="1:20" ht="18" customHeight="1" x14ac:dyDescent="0.15">
      <c r="C5" s="579" t="s">
        <v>369</v>
      </c>
      <c r="D5" s="587" t="s">
        <v>1060</v>
      </c>
      <c r="E5" s="581" t="s">
        <v>832</v>
      </c>
      <c r="F5" s="591" t="s">
        <v>225</v>
      </c>
      <c r="G5" s="604"/>
      <c r="H5" s="581" t="s">
        <v>1065</v>
      </c>
      <c r="I5" s="604"/>
      <c r="J5" s="587" t="s">
        <v>1078</v>
      </c>
      <c r="K5" s="627"/>
      <c r="L5" s="627"/>
      <c r="M5" s="627"/>
      <c r="N5" s="627"/>
      <c r="O5" s="627"/>
      <c r="P5" s="627"/>
      <c r="Q5" s="583"/>
      <c r="R5" s="1943" t="s">
        <v>1221</v>
      </c>
      <c r="S5" s="1944"/>
      <c r="T5" s="1945"/>
    </row>
    <row r="6" spans="1:20" ht="18" customHeight="1" x14ac:dyDescent="0.15">
      <c r="D6" s="587" t="s">
        <v>1061</v>
      </c>
      <c r="E6" s="581" t="s">
        <v>833</v>
      </c>
      <c r="F6" s="601"/>
      <c r="G6" s="605"/>
      <c r="H6" s="581" t="s">
        <v>1066</v>
      </c>
      <c r="J6" s="587" t="s">
        <v>1079</v>
      </c>
      <c r="K6" s="624">
        <v>1</v>
      </c>
      <c r="L6" s="578" t="s">
        <v>288</v>
      </c>
      <c r="M6" s="578" t="s">
        <v>678</v>
      </c>
      <c r="N6" s="578" t="s">
        <v>242</v>
      </c>
      <c r="O6" s="578" t="s">
        <v>1128</v>
      </c>
      <c r="P6" s="625">
        <f>COUNTIF('活動記録 '!$H$8:$M$27,【選択肢】!K6)</f>
        <v>1</v>
      </c>
      <c r="Q6" s="583"/>
      <c r="R6" s="600" t="s">
        <v>1209</v>
      </c>
      <c r="S6" s="583"/>
      <c r="T6" s="605"/>
    </row>
    <row r="7" spans="1:20" ht="18" customHeight="1" x14ac:dyDescent="0.15">
      <c r="A7" s="582"/>
      <c r="B7" s="582"/>
      <c r="C7" s="582"/>
      <c r="D7" s="588" t="s">
        <v>1062</v>
      </c>
      <c r="E7" s="581" t="s">
        <v>834</v>
      </c>
      <c r="F7" s="600"/>
      <c r="G7" s="605"/>
      <c r="H7" s="581" t="s">
        <v>1067</v>
      </c>
      <c r="I7" s="582"/>
      <c r="J7" s="587" t="s">
        <v>1080</v>
      </c>
      <c r="K7" s="624">
        <v>2</v>
      </c>
      <c r="L7" s="578" t="s">
        <v>288</v>
      </c>
      <c r="M7" s="578" t="s">
        <v>678</v>
      </c>
      <c r="N7" s="578" t="s">
        <v>243</v>
      </c>
      <c r="O7" s="578" t="s">
        <v>1129</v>
      </c>
      <c r="P7" s="626">
        <f>COUNTIF('活動記録 '!$H$8:$M$27,【選択肢】!K7)</f>
        <v>1</v>
      </c>
      <c r="Q7" s="583"/>
      <c r="R7" s="1943" t="s">
        <v>1222</v>
      </c>
      <c r="S7" s="1944"/>
      <c r="T7" s="1945"/>
    </row>
    <row r="8" spans="1:20" ht="18" customHeight="1" x14ac:dyDescent="0.15">
      <c r="A8" s="582"/>
      <c r="B8" s="582"/>
      <c r="C8" s="582"/>
      <c r="D8" s="582"/>
      <c r="E8" s="581" t="s">
        <v>835</v>
      </c>
      <c r="F8" s="600"/>
      <c r="G8" s="605"/>
      <c r="H8" s="581" t="s">
        <v>1068</v>
      </c>
      <c r="I8" s="582"/>
      <c r="J8" s="587" t="s">
        <v>1081</v>
      </c>
      <c r="K8" s="624">
        <v>3</v>
      </c>
      <c r="L8" s="578" t="s">
        <v>288</v>
      </c>
      <c r="M8" s="578" t="s">
        <v>245</v>
      </c>
      <c r="N8" s="578" t="s">
        <v>245</v>
      </c>
      <c r="O8" s="578" t="s">
        <v>1130</v>
      </c>
      <c r="P8" s="626">
        <f>COUNTIF('活動記録 '!$H$8:$M$27,【選択肢】!K8)</f>
        <v>1</v>
      </c>
      <c r="Q8" s="583"/>
      <c r="R8" s="1943"/>
      <c r="S8" s="1944"/>
      <c r="T8" s="1945"/>
    </row>
    <row r="9" spans="1:20" ht="18" customHeight="1" x14ac:dyDescent="0.15">
      <c r="A9" s="582"/>
      <c r="B9" s="582"/>
      <c r="C9" s="582"/>
      <c r="D9" s="582"/>
      <c r="E9" s="581" t="s">
        <v>836</v>
      </c>
      <c r="F9" s="600"/>
      <c r="G9" s="605"/>
      <c r="H9" s="581" t="s">
        <v>1069</v>
      </c>
      <c r="I9" s="582"/>
      <c r="J9" s="587" t="s">
        <v>1082</v>
      </c>
      <c r="K9" s="624">
        <v>4</v>
      </c>
      <c r="L9" s="578" t="s">
        <v>288</v>
      </c>
      <c r="M9" s="578" t="s">
        <v>247</v>
      </c>
      <c r="N9" s="578" t="s">
        <v>265</v>
      </c>
      <c r="O9" s="578" t="s">
        <v>1131</v>
      </c>
      <c r="P9" s="626">
        <f>COUNTIF('活動記録 '!$H$8:$M$27,【選択肢】!K9)</f>
        <v>1</v>
      </c>
      <c r="Q9" s="583"/>
      <c r="R9" s="1940" t="s">
        <v>1233</v>
      </c>
      <c r="S9" s="1941"/>
      <c r="T9" s="1942"/>
    </row>
    <row r="10" spans="1:20" ht="18" customHeight="1" x14ac:dyDescent="0.15">
      <c r="A10" s="582"/>
      <c r="B10" s="582"/>
      <c r="C10" s="582"/>
      <c r="D10" s="582"/>
      <c r="E10" s="581" t="s">
        <v>837</v>
      </c>
      <c r="F10" s="600"/>
      <c r="G10" s="605"/>
      <c r="H10" s="581" t="s">
        <v>1070</v>
      </c>
      <c r="I10" s="582"/>
      <c r="J10" s="588" t="s">
        <v>1083</v>
      </c>
      <c r="K10" s="624">
        <v>5</v>
      </c>
      <c r="L10" s="578" t="s">
        <v>288</v>
      </c>
      <c r="M10" s="578" t="s">
        <v>247</v>
      </c>
      <c r="N10" s="578" t="s">
        <v>265</v>
      </c>
      <c r="O10" s="578" t="s">
        <v>1132</v>
      </c>
      <c r="P10" s="626">
        <f>COUNTIF('活動記録 '!$H$8:$M$27,【選択肢】!K10)</f>
        <v>1</v>
      </c>
      <c r="Q10" s="583"/>
      <c r="R10" s="1931" t="s">
        <v>1226</v>
      </c>
      <c r="S10" s="1932"/>
      <c r="T10" s="1933"/>
    </row>
    <row r="11" spans="1:20" ht="18" customHeight="1" x14ac:dyDescent="0.15">
      <c r="A11" s="582"/>
      <c r="B11" s="582"/>
      <c r="C11" s="582"/>
      <c r="D11" s="582"/>
      <c r="E11" s="579" t="s">
        <v>838</v>
      </c>
      <c r="F11" s="600"/>
      <c r="G11" s="605"/>
      <c r="H11" s="581" t="s">
        <v>1071</v>
      </c>
      <c r="I11" s="582"/>
      <c r="J11" s="582"/>
      <c r="K11" s="624">
        <v>6</v>
      </c>
      <c r="L11" s="578" t="s">
        <v>288</v>
      </c>
      <c r="M11" s="578" t="s">
        <v>247</v>
      </c>
      <c r="N11" s="578" t="s">
        <v>265</v>
      </c>
      <c r="O11" s="578" t="s">
        <v>1133</v>
      </c>
      <c r="P11" s="626">
        <f>COUNTIF('活動記録 '!$H$8:$M$27,【選択肢】!K11)</f>
        <v>0</v>
      </c>
      <c r="Q11" s="583"/>
      <c r="R11" s="637" t="s">
        <v>1235</v>
      </c>
      <c r="S11" s="638"/>
      <c r="T11" s="639"/>
    </row>
    <row r="12" spans="1:20" ht="18" customHeight="1" x14ac:dyDescent="0.15">
      <c r="A12" s="582"/>
      <c r="B12" s="582"/>
      <c r="C12" s="582"/>
      <c r="D12" s="582"/>
      <c r="E12" s="582"/>
      <c r="F12" s="582"/>
      <c r="G12" s="582"/>
      <c r="H12" s="581" t="s">
        <v>1072</v>
      </c>
      <c r="I12" s="582"/>
      <c r="J12" s="582"/>
      <c r="K12" s="624">
        <v>7</v>
      </c>
      <c r="L12" s="578" t="s">
        <v>288</v>
      </c>
      <c r="M12" s="578" t="s">
        <v>247</v>
      </c>
      <c r="N12" s="578" t="s">
        <v>267</v>
      </c>
      <c r="O12" s="578" t="s">
        <v>1134</v>
      </c>
      <c r="P12" s="626">
        <f>COUNTIF('活動記録 '!$H$8:$M$27,【選択肢】!K12)</f>
        <v>1</v>
      </c>
      <c r="Q12" s="583"/>
      <c r="R12" s="640" t="s">
        <v>1213</v>
      </c>
      <c r="S12" s="616"/>
      <c r="T12" s="617"/>
    </row>
    <row r="13" spans="1:20" ht="18" customHeight="1" x14ac:dyDescent="0.15">
      <c r="H13" s="581" t="s">
        <v>1073</v>
      </c>
      <c r="K13" s="624">
        <v>8</v>
      </c>
      <c r="L13" s="578" t="s">
        <v>288</v>
      </c>
      <c r="M13" s="578" t="s">
        <v>247</v>
      </c>
      <c r="N13" s="578" t="s">
        <v>267</v>
      </c>
      <c r="O13" s="578" t="s">
        <v>1135</v>
      </c>
      <c r="P13" s="626">
        <f>COUNTIF('活動記録 '!$H$8:$M$27,【選択肢】!K13)</f>
        <v>1</v>
      </c>
      <c r="R13" s="640" t="s">
        <v>1223</v>
      </c>
      <c r="S13" s="616"/>
      <c r="T13" s="617"/>
    </row>
    <row r="14" spans="1:20" ht="18" customHeight="1" x14ac:dyDescent="0.15">
      <c r="H14" s="581" t="s">
        <v>1074</v>
      </c>
      <c r="K14" s="624">
        <v>9</v>
      </c>
      <c r="L14" s="578" t="s">
        <v>288</v>
      </c>
      <c r="M14" s="578" t="s">
        <v>247</v>
      </c>
      <c r="N14" s="578" t="s">
        <v>267</v>
      </c>
      <c r="O14" s="578" t="s">
        <v>1136</v>
      </c>
      <c r="P14" s="626">
        <f>COUNTIF('活動記録 '!$H$8:$M$27,【選択肢】!K14)</f>
        <v>0</v>
      </c>
      <c r="R14" s="640" t="s">
        <v>1210</v>
      </c>
      <c r="S14" s="616"/>
      <c r="T14" s="617"/>
    </row>
    <row r="15" spans="1:20" ht="18" customHeight="1" x14ac:dyDescent="0.15">
      <c r="H15" s="591" t="s">
        <v>1075</v>
      </c>
      <c r="K15" s="624">
        <v>10</v>
      </c>
      <c r="L15" s="578" t="s">
        <v>288</v>
      </c>
      <c r="M15" s="578" t="s">
        <v>247</v>
      </c>
      <c r="N15" s="578" t="s">
        <v>269</v>
      </c>
      <c r="O15" s="578" t="s">
        <v>1137</v>
      </c>
      <c r="P15" s="626">
        <f>COUNTIF('活動記録 '!$H$8:$M$27,【選択肢】!K15)</f>
        <v>2</v>
      </c>
      <c r="R15" s="640" t="s">
        <v>1211</v>
      </c>
      <c r="S15" s="616"/>
      <c r="T15" s="617"/>
    </row>
    <row r="16" spans="1:20" ht="18" customHeight="1" x14ac:dyDescent="0.15">
      <c r="K16" s="624">
        <v>11</v>
      </c>
      <c r="L16" s="578" t="s">
        <v>288</v>
      </c>
      <c r="M16" s="578" t="s">
        <v>247</v>
      </c>
      <c r="N16" s="578" t="s">
        <v>269</v>
      </c>
      <c r="O16" s="578" t="s">
        <v>1138</v>
      </c>
      <c r="P16" s="626">
        <f>COUNTIF('活動記録 '!$H$8:$M$27,【選択肢】!K16)</f>
        <v>1</v>
      </c>
      <c r="R16" s="613"/>
      <c r="S16" s="614"/>
      <c r="T16" s="615"/>
    </row>
    <row r="17" spans="11:22" ht="18" customHeight="1" x14ac:dyDescent="0.15">
      <c r="K17" s="624">
        <v>12</v>
      </c>
      <c r="L17" s="578" t="s">
        <v>288</v>
      </c>
      <c r="M17" s="578" t="s">
        <v>247</v>
      </c>
      <c r="N17" s="578" t="s">
        <v>269</v>
      </c>
      <c r="O17" s="578" t="s">
        <v>1139</v>
      </c>
      <c r="P17" s="626">
        <f>COUNTIF('活動記録 '!$H$8:$M$27,【選択肢】!K17)</f>
        <v>0</v>
      </c>
      <c r="R17" s="613" t="s">
        <v>1229</v>
      </c>
      <c r="S17" s="583"/>
      <c r="T17" s="605"/>
    </row>
    <row r="18" spans="11:22" ht="18" customHeight="1" x14ac:dyDescent="0.15">
      <c r="K18" s="624">
        <v>13</v>
      </c>
      <c r="L18" s="578" t="s">
        <v>288</v>
      </c>
      <c r="M18" s="578" t="s">
        <v>247</v>
      </c>
      <c r="N18" s="578" t="s">
        <v>251</v>
      </c>
      <c r="O18" s="578" t="s">
        <v>1140</v>
      </c>
      <c r="P18" s="626">
        <f>COUNTIF('活動記録 '!$H$8:$M$27,【選択肢】!K18)</f>
        <v>1</v>
      </c>
      <c r="R18" s="637" t="s">
        <v>1236</v>
      </c>
      <c r="S18" s="614"/>
      <c r="T18" s="615"/>
    </row>
    <row r="19" spans="11:22" ht="18" customHeight="1" x14ac:dyDescent="0.15">
      <c r="K19" s="624">
        <v>14</v>
      </c>
      <c r="L19" s="578" t="s">
        <v>288</v>
      </c>
      <c r="M19" s="578" t="s">
        <v>247</v>
      </c>
      <c r="N19" s="578" t="s">
        <v>251</v>
      </c>
      <c r="O19" s="578" t="s">
        <v>1141</v>
      </c>
      <c r="P19" s="626">
        <f>COUNTIF('活動記録 '!$H$8:$M$27,【選択肢】!K19)</f>
        <v>1</v>
      </c>
      <c r="R19" s="640" t="s">
        <v>1224</v>
      </c>
      <c r="S19" s="614"/>
      <c r="T19" s="615"/>
      <c r="V19" s="584"/>
    </row>
    <row r="20" spans="11:22" ht="18" customHeight="1" x14ac:dyDescent="0.15">
      <c r="K20" s="624">
        <v>15</v>
      </c>
      <c r="L20" s="578" t="s">
        <v>288</v>
      </c>
      <c r="M20" s="578" t="s">
        <v>247</v>
      </c>
      <c r="N20" s="578" t="s">
        <v>251</v>
      </c>
      <c r="O20" s="578" t="s">
        <v>1142</v>
      </c>
      <c r="P20" s="626">
        <f>COUNTIF('活動記録 '!$H$8:$M$27,【選択肢】!K20)</f>
        <v>0</v>
      </c>
      <c r="R20" s="640" t="s">
        <v>1225</v>
      </c>
      <c r="S20" s="614"/>
      <c r="T20" s="615"/>
      <c r="V20" s="584"/>
    </row>
    <row r="21" spans="11:22" ht="18" customHeight="1" x14ac:dyDescent="0.15">
      <c r="K21" s="624">
        <v>16</v>
      </c>
      <c r="L21" s="578" t="s">
        <v>288</v>
      </c>
      <c r="M21" s="578" t="s">
        <v>247</v>
      </c>
      <c r="N21" s="578" t="s">
        <v>252</v>
      </c>
      <c r="O21" s="578" t="s">
        <v>1143</v>
      </c>
      <c r="P21" s="626">
        <f>COUNTIF('活動記録 '!$H$8:$M$27,【選択肢】!K21)</f>
        <v>1</v>
      </c>
      <c r="R21" s="640" t="s">
        <v>1230</v>
      </c>
      <c r="S21" s="614"/>
      <c r="T21" s="615"/>
    </row>
    <row r="22" spans="11:22" ht="18" customHeight="1" x14ac:dyDescent="0.15">
      <c r="K22" s="624">
        <v>17</v>
      </c>
      <c r="L22" s="578" t="s">
        <v>288</v>
      </c>
      <c r="M22" s="578" t="s">
        <v>289</v>
      </c>
      <c r="N22" s="578" t="s">
        <v>289</v>
      </c>
      <c r="O22" s="578" t="s">
        <v>1144</v>
      </c>
      <c r="P22" s="626">
        <f>COUNTIF('活動記録 '!$H$8:$M$27,【選択肢】!K22)</f>
        <v>1</v>
      </c>
      <c r="R22" s="640" t="s">
        <v>1212</v>
      </c>
      <c r="S22" s="614"/>
      <c r="T22" s="615"/>
    </row>
    <row r="23" spans="11:22" ht="18" customHeight="1" x14ac:dyDescent="0.15">
      <c r="K23" s="624">
        <v>18</v>
      </c>
      <c r="L23" s="578" t="s">
        <v>288</v>
      </c>
      <c r="M23" s="578" t="s">
        <v>289</v>
      </c>
      <c r="N23" s="578" t="s">
        <v>289</v>
      </c>
      <c r="O23" s="578" t="s">
        <v>1145</v>
      </c>
      <c r="P23" s="626">
        <f>COUNTIF('活動記録 '!$H$8:$M$27,【選択肢】!K23)</f>
        <v>0</v>
      </c>
      <c r="R23" s="640" t="s">
        <v>1231</v>
      </c>
      <c r="S23" s="614"/>
      <c r="T23" s="615"/>
    </row>
    <row r="24" spans="11:22" ht="18" customHeight="1" x14ac:dyDescent="0.15">
      <c r="K24" s="624">
        <v>19</v>
      </c>
      <c r="L24" s="578" t="s">
        <v>288</v>
      </c>
      <c r="M24" s="578" t="s">
        <v>289</v>
      </c>
      <c r="N24" s="578" t="s">
        <v>289</v>
      </c>
      <c r="O24" s="578" t="s">
        <v>1146</v>
      </c>
      <c r="P24" s="626">
        <f>COUNTIF('活動記録 '!$H$8:$M$27,【選択肢】!K24)</f>
        <v>0</v>
      </c>
      <c r="R24" s="640" t="s">
        <v>1243</v>
      </c>
      <c r="S24" s="614"/>
      <c r="T24" s="615"/>
    </row>
    <row r="25" spans="11:22" ht="18" customHeight="1" x14ac:dyDescent="0.15">
      <c r="K25" s="624">
        <v>20</v>
      </c>
      <c r="L25" s="578" t="s">
        <v>288</v>
      </c>
      <c r="M25" s="578" t="s">
        <v>289</v>
      </c>
      <c r="N25" s="578" t="s">
        <v>289</v>
      </c>
      <c r="O25" s="578" t="s">
        <v>1147</v>
      </c>
      <c r="P25" s="626">
        <f>COUNTIF('活動記録 '!$H$8:$M$27,【選択肢】!K25)</f>
        <v>0</v>
      </c>
      <c r="R25" s="640"/>
      <c r="S25" s="614"/>
      <c r="T25" s="615"/>
    </row>
    <row r="26" spans="11:22" ht="18" customHeight="1" x14ac:dyDescent="0.15">
      <c r="K26" s="624">
        <v>21</v>
      </c>
      <c r="L26" s="578" t="s">
        <v>288</v>
      </c>
      <c r="M26" s="578" t="s">
        <v>289</v>
      </c>
      <c r="N26" s="578" t="s">
        <v>289</v>
      </c>
      <c r="O26" s="578" t="s">
        <v>1148</v>
      </c>
      <c r="P26" s="626">
        <f>COUNTIF('活動記録 '!$H$8:$M$27,【選択肢】!K26)</f>
        <v>0</v>
      </c>
      <c r="R26" s="637" t="s">
        <v>1232</v>
      </c>
      <c r="S26" s="614"/>
      <c r="T26" s="615"/>
    </row>
    <row r="27" spans="11:22" ht="18" customHeight="1" x14ac:dyDescent="0.15">
      <c r="K27" s="624">
        <v>22</v>
      </c>
      <c r="L27" s="578" t="s">
        <v>288</v>
      </c>
      <c r="M27" s="578" t="s">
        <v>289</v>
      </c>
      <c r="N27" s="578" t="s">
        <v>289</v>
      </c>
      <c r="O27" s="578" t="s">
        <v>1149</v>
      </c>
      <c r="P27" s="626">
        <f>COUNTIF('活動記録 '!$H$8:$M$27,【選択肢】!K27)</f>
        <v>0</v>
      </c>
      <c r="R27" s="640" t="s">
        <v>1262</v>
      </c>
      <c r="S27" s="614"/>
      <c r="T27" s="615"/>
    </row>
    <row r="28" spans="11:22" ht="18" customHeight="1" x14ac:dyDescent="0.15">
      <c r="K28" s="624">
        <v>23</v>
      </c>
      <c r="L28" s="578" t="s">
        <v>288</v>
      </c>
      <c r="M28" s="578" t="s">
        <v>289</v>
      </c>
      <c r="N28" s="578" t="s">
        <v>289</v>
      </c>
      <c r="O28" s="578" t="s">
        <v>1150</v>
      </c>
      <c r="P28" s="626">
        <f>COUNTIF('活動記録 '!$H$8:$M$27,【選択肢】!K28)</f>
        <v>0</v>
      </c>
      <c r="R28" s="640" t="s">
        <v>1214</v>
      </c>
      <c r="S28" s="614"/>
      <c r="T28" s="615"/>
    </row>
    <row r="29" spans="11:22" ht="18" customHeight="1" x14ac:dyDescent="0.15">
      <c r="K29" s="624">
        <v>24</v>
      </c>
      <c r="L29" s="578" t="s">
        <v>1028</v>
      </c>
      <c r="M29" s="578" t="s">
        <v>679</v>
      </c>
      <c r="N29" s="578" t="s">
        <v>290</v>
      </c>
      <c r="O29" s="578" t="s">
        <v>1151</v>
      </c>
      <c r="P29" s="626">
        <f>COUNTIF('活動記録 '!$H$8:$M$27,【選択肢】!K29)</f>
        <v>1</v>
      </c>
      <c r="R29" s="600"/>
      <c r="S29" s="583"/>
      <c r="T29" s="605"/>
    </row>
    <row r="30" spans="11:22" ht="18" customHeight="1" x14ac:dyDescent="0.15">
      <c r="K30" s="624">
        <v>25</v>
      </c>
      <c r="L30" s="578" t="s">
        <v>1028</v>
      </c>
      <c r="M30" s="578" t="s">
        <v>679</v>
      </c>
      <c r="N30" s="578" t="s">
        <v>290</v>
      </c>
      <c r="O30" s="578" t="s">
        <v>1152</v>
      </c>
      <c r="P30" s="626">
        <f>COUNTIF('活動記録 '!$H$8:$M$27,【選択肢】!K30)</f>
        <v>1</v>
      </c>
      <c r="R30" s="613" t="s">
        <v>1227</v>
      </c>
      <c r="S30" s="614"/>
      <c r="T30" s="615"/>
    </row>
    <row r="31" spans="11:22" ht="18" customHeight="1" x14ac:dyDescent="0.15">
      <c r="K31" s="624">
        <v>26</v>
      </c>
      <c r="L31" s="578" t="s">
        <v>1028</v>
      </c>
      <c r="M31" s="578" t="s">
        <v>679</v>
      </c>
      <c r="N31" s="578" t="s">
        <v>290</v>
      </c>
      <c r="O31" s="578" t="s">
        <v>1153</v>
      </c>
      <c r="P31" s="626">
        <f>COUNTIF('活動記録 '!$H$8:$M$27,【選択肢】!K31)</f>
        <v>1</v>
      </c>
      <c r="R31" s="1934" t="s">
        <v>1237</v>
      </c>
      <c r="S31" s="1935"/>
      <c r="T31" s="1936"/>
    </row>
    <row r="32" spans="11:22" ht="18" customHeight="1" x14ac:dyDescent="0.15">
      <c r="K32" s="624">
        <v>27</v>
      </c>
      <c r="L32" s="578" t="s">
        <v>1028</v>
      </c>
      <c r="M32" s="578" t="s">
        <v>679</v>
      </c>
      <c r="N32" s="578" t="s">
        <v>290</v>
      </c>
      <c r="O32" s="578" t="s">
        <v>1154</v>
      </c>
      <c r="P32" s="626">
        <f>COUNTIF('活動記録 '!$H$8:$M$27,【選択肢】!K32)</f>
        <v>1</v>
      </c>
      <c r="R32" s="640" t="s">
        <v>1215</v>
      </c>
      <c r="S32" s="614"/>
      <c r="T32" s="615"/>
    </row>
    <row r="33" spans="11:20" ht="18" customHeight="1" x14ac:dyDescent="0.15">
      <c r="K33" s="624">
        <v>28</v>
      </c>
      <c r="L33" s="578" t="s">
        <v>1028</v>
      </c>
      <c r="M33" s="578" t="s">
        <v>679</v>
      </c>
      <c r="N33" s="578" t="s">
        <v>243</v>
      </c>
      <c r="O33" s="578" t="s">
        <v>1155</v>
      </c>
      <c r="P33" s="626">
        <f>COUNTIF('活動記録 '!$H$8:$M$27,【選択肢】!K33)</f>
        <v>1</v>
      </c>
      <c r="R33" s="640" t="s">
        <v>1216</v>
      </c>
      <c r="S33" s="614"/>
      <c r="T33" s="615"/>
    </row>
    <row r="34" spans="11:20" ht="18" customHeight="1" x14ac:dyDescent="0.15">
      <c r="K34" s="624">
        <v>29</v>
      </c>
      <c r="L34" s="578" t="s">
        <v>1028</v>
      </c>
      <c r="M34" s="578" t="s">
        <v>681</v>
      </c>
      <c r="N34" s="578" t="s">
        <v>245</v>
      </c>
      <c r="O34" s="578" t="s">
        <v>1156</v>
      </c>
      <c r="P34" s="626">
        <f>COUNTIF('活動記録 '!$H$8:$M$27,【選択肢】!K34)</f>
        <v>1</v>
      </c>
      <c r="R34" s="641" t="s">
        <v>1211</v>
      </c>
      <c r="S34" s="642"/>
      <c r="T34" s="643"/>
    </row>
    <row r="35" spans="11:20" ht="18" customHeight="1" x14ac:dyDescent="0.15">
      <c r="K35" s="624">
        <v>30</v>
      </c>
      <c r="L35" s="578" t="s">
        <v>1028</v>
      </c>
      <c r="M35" s="578" t="s">
        <v>247</v>
      </c>
      <c r="N35" s="578" t="s">
        <v>265</v>
      </c>
      <c r="O35" s="578" t="s">
        <v>1157</v>
      </c>
      <c r="P35" s="626">
        <f>COUNTIF('活動記録 '!$H$8:$M$27,【選択肢】!K35)</f>
        <v>1</v>
      </c>
    </row>
    <row r="36" spans="11:20" ht="18" customHeight="1" x14ac:dyDescent="0.15">
      <c r="K36" s="624">
        <v>31</v>
      </c>
      <c r="L36" s="578" t="s">
        <v>1028</v>
      </c>
      <c r="M36" s="578" t="s">
        <v>247</v>
      </c>
      <c r="N36" s="578" t="s">
        <v>267</v>
      </c>
      <c r="O36" s="578" t="s">
        <v>1158</v>
      </c>
      <c r="P36" s="626">
        <f>COUNTIF('活動記録 '!$H$8:$M$27,【選択肢】!K36)</f>
        <v>1</v>
      </c>
    </row>
    <row r="37" spans="11:20" ht="18" customHeight="1" x14ac:dyDescent="0.15">
      <c r="K37" s="624">
        <v>32</v>
      </c>
      <c r="L37" s="578" t="s">
        <v>1028</v>
      </c>
      <c r="M37" s="578" t="s">
        <v>247</v>
      </c>
      <c r="N37" s="578" t="s">
        <v>269</v>
      </c>
      <c r="O37" s="578" t="s">
        <v>1159</v>
      </c>
      <c r="P37" s="626">
        <f>COUNTIF('活動記録 '!$H$8:$M$27,【選択肢】!K37)</f>
        <v>1</v>
      </c>
    </row>
    <row r="38" spans="11:20" ht="18" customHeight="1" x14ac:dyDescent="0.15">
      <c r="K38" s="624">
        <v>33</v>
      </c>
      <c r="L38" s="578" t="s">
        <v>1028</v>
      </c>
      <c r="M38" s="578" t="s">
        <v>247</v>
      </c>
      <c r="N38" s="578" t="s">
        <v>251</v>
      </c>
      <c r="O38" s="578" t="s">
        <v>1160</v>
      </c>
      <c r="P38" s="626">
        <f>COUNTIF('活動記録 '!$H$8:$M$27,【選択肢】!K38)</f>
        <v>0</v>
      </c>
    </row>
    <row r="39" spans="11:20" ht="18" customHeight="1" x14ac:dyDescent="0.15">
      <c r="K39" s="624">
        <v>34</v>
      </c>
      <c r="L39" s="578" t="s">
        <v>1028</v>
      </c>
      <c r="M39" s="578" t="s">
        <v>243</v>
      </c>
      <c r="N39" s="578" t="s">
        <v>291</v>
      </c>
      <c r="O39" s="578" t="s">
        <v>1161</v>
      </c>
      <c r="P39" s="626">
        <f>COUNTIF('活動記録 '!$H$8:$M$27,【選択肢】!K39)</f>
        <v>1</v>
      </c>
    </row>
    <row r="40" spans="11:20" ht="18" customHeight="1" x14ac:dyDescent="0.15">
      <c r="K40" s="624">
        <v>35</v>
      </c>
      <c r="L40" s="578" t="s">
        <v>1028</v>
      </c>
      <c r="M40" s="578" t="s">
        <v>243</v>
      </c>
      <c r="N40" s="578" t="s">
        <v>278</v>
      </c>
      <c r="O40" s="578" t="s">
        <v>1162</v>
      </c>
      <c r="P40" s="626">
        <f>COUNTIF('活動記録 '!$H$8:$M$27,【選択肢】!K40)</f>
        <v>1</v>
      </c>
    </row>
    <row r="41" spans="11:20" ht="18" customHeight="1" x14ac:dyDescent="0.15">
      <c r="K41" s="624">
        <v>36</v>
      </c>
      <c r="L41" s="578" t="s">
        <v>1028</v>
      </c>
      <c r="M41" s="578" t="s">
        <v>243</v>
      </c>
      <c r="N41" s="578" t="s">
        <v>292</v>
      </c>
      <c r="O41" s="578" t="s">
        <v>1163</v>
      </c>
      <c r="P41" s="626">
        <f>COUNTIF('活動記録 '!$H$8:$M$27,【選択肢】!K41)</f>
        <v>1</v>
      </c>
    </row>
    <row r="42" spans="11:20" ht="18" customHeight="1" x14ac:dyDescent="0.15">
      <c r="K42" s="624">
        <v>37</v>
      </c>
      <c r="L42" s="578" t="s">
        <v>1028</v>
      </c>
      <c r="M42" s="578" t="s">
        <v>243</v>
      </c>
      <c r="N42" s="578" t="s">
        <v>326</v>
      </c>
      <c r="O42" s="578" t="s">
        <v>1164</v>
      </c>
      <c r="P42" s="626">
        <f>COUNTIF('活動記録 '!$H$8:$M$27,【選択肢】!K42)</f>
        <v>0</v>
      </c>
      <c r="Q42" s="765" t="s">
        <v>1220</v>
      </c>
    </row>
    <row r="43" spans="11:20" ht="18" customHeight="1" x14ac:dyDescent="0.15">
      <c r="K43" s="624">
        <v>38</v>
      </c>
      <c r="L43" s="578" t="s">
        <v>1028</v>
      </c>
      <c r="M43" s="578" t="s">
        <v>243</v>
      </c>
      <c r="N43" s="578" t="s">
        <v>293</v>
      </c>
      <c r="O43" s="608" t="s">
        <v>1165</v>
      </c>
      <c r="P43" s="626">
        <f>COUNTIF('活動記録 '!$H$8:$M$27,【選択肢】!K43)</f>
        <v>0</v>
      </c>
      <c r="Q43" s="611" t="s">
        <v>1204</v>
      </c>
      <c r="S43" s="589"/>
    </row>
    <row r="44" spans="11:20" ht="18" customHeight="1" x14ac:dyDescent="0.15">
      <c r="K44" s="624">
        <v>39</v>
      </c>
      <c r="L44" s="578" t="s">
        <v>1028</v>
      </c>
      <c r="M44" s="578" t="s">
        <v>247</v>
      </c>
      <c r="N44" s="578" t="s">
        <v>291</v>
      </c>
      <c r="O44" s="610" t="s">
        <v>1191</v>
      </c>
      <c r="P44" s="626">
        <f>COUNTIF('活動記録 '!$H$8:$M$27,【選択肢】!K44)</f>
        <v>1</v>
      </c>
      <c r="Q44" s="612" t="s">
        <v>1191</v>
      </c>
      <c r="R44" s="590"/>
      <c r="S44" s="583"/>
    </row>
    <row r="45" spans="11:20" ht="18" customHeight="1" x14ac:dyDescent="0.15">
      <c r="K45" s="624">
        <v>40</v>
      </c>
      <c r="L45" s="578" t="s">
        <v>1028</v>
      </c>
      <c r="M45" s="578" t="s">
        <v>247</v>
      </c>
      <c r="N45" s="578" t="s">
        <v>291</v>
      </c>
      <c r="O45" s="610" t="s">
        <v>1192</v>
      </c>
      <c r="P45" s="626">
        <f>COUNTIF('活動記録 '!$H$8:$M$27,【選択肢】!K45)</f>
        <v>0</v>
      </c>
      <c r="Q45" s="612" t="s">
        <v>1192</v>
      </c>
      <c r="R45" s="590"/>
      <c r="S45" s="583"/>
    </row>
    <row r="46" spans="11:20" ht="18" customHeight="1" x14ac:dyDescent="0.15">
      <c r="K46" s="624">
        <v>41</v>
      </c>
      <c r="L46" s="578" t="s">
        <v>1028</v>
      </c>
      <c r="M46" s="578" t="s">
        <v>247</v>
      </c>
      <c r="N46" s="578" t="s">
        <v>291</v>
      </c>
      <c r="O46" s="610" t="s">
        <v>1193</v>
      </c>
      <c r="P46" s="626">
        <f>COUNTIF('活動記録 '!$H$8:$M$27,【選択肢】!K46)</f>
        <v>0</v>
      </c>
      <c r="Q46" s="612" t="s">
        <v>1193</v>
      </c>
      <c r="R46" s="590"/>
      <c r="S46" s="583"/>
    </row>
    <row r="47" spans="11:20" ht="18" customHeight="1" x14ac:dyDescent="0.15">
      <c r="K47" s="624">
        <v>42</v>
      </c>
      <c r="L47" s="578" t="s">
        <v>1028</v>
      </c>
      <c r="M47" s="578" t="s">
        <v>247</v>
      </c>
      <c r="N47" s="578" t="s">
        <v>278</v>
      </c>
      <c r="O47" s="610" t="s">
        <v>1194</v>
      </c>
      <c r="P47" s="626">
        <f>COUNTIF('活動記録 '!$H$8:$M$27,【選択肢】!K47)</f>
        <v>0</v>
      </c>
      <c r="Q47" s="612" t="s">
        <v>1194</v>
      </c>
      <c r="R47" s="590"/>
      <c r="S47" s="583"/>
    </row>
    <row r="48" spans="11:20" ht="18" customHeight="1" x14ac:dyDescent="0.15">
      <c r="K48" s="624">
        <v>43</v>
      </c>
      <c r="L48" s="578" t="s">
        <v>1028</v>
      </c>
      <c r="M48" s="578" t="s">
        <v>247</v>
      </c>
      <c r="N48" s="578" t="s">
        <v>278</v>
      </c>
      <c r="O48" s="610" t="s">
        <v>1195</v>
      </c>
      <c r="P48" s="626">
        <f>COUNTIF('活動記録 '!$H$8:$M$27,【選択肢】!K48)</f>
        <v>1</v>
      </c>
      <c r="Q48" s="612" t="s">
        <v>1195</v>
      </c>
      <c r="R48" s="590"/>
      <c r="S48" s="583"/>
    </row>
    <row r="49" spans="11:20" ht="18" customHeight="1" x14ac:dyDescent="0.15">
      <c r="K49" s="624">
        <v>44</v>
      </c>
      <c r="L49" s="578" t="s">
        <v>1028</v>
      </c>
      <c r="M49" s="578" t="s">
        <v>247</v>
      </c>
      <c r="N49" s="578" t="s">
        <v>278</v>
      </c>
      <c r="O49" s="610" t="s">
        <v>1196</v>
      </c>
      <c r="P49" s="626">
        <f>COUNTIF('活動記録 '!$H$8:$M$27,【選択肢】!K49)</f>
        <v>0</v>
      </c>
      <c r="Q49" s="612" t="s">
        <v>1196</v>
      </c>
      <c r="R49" s="590"/>
      <c r="S49" s="583"/>
    </row>
    <row r="50" spans="11:20" ht="18" customHeight="1" x14ac:dyDescent="0.15">
      <c r="K50" s="624">
        <v>45</v>
      </c>
      <c r="L50" s="578" t="s">
        <v>1028</v>
      </c>
      <c r="M50" s="578" t="s">
        <v>247</v>
      </c>
      <c r="N50" s="578" t="s">
        <v>292</v>
      </c>
      <c r="O50" s="610" t="s">
        <v>1197</v>
      </c>
      <c r="P50" s="626">
        <f>COUNTIF('活動記録 '!$H$8:$M$27,【選択肢】!K50)</f>
        <v>0</v>
      </c>
      <c r="Q50" s="612" t="s">
        <v>1197</v>
      </c>
      <c r="R50" s="590"/>
      <c r="S50" s="583"/>
    </row>
    <row r="51" spans="11:20" ht="18" customHeight="1" x14ac:dyDescent="0.15">
      <c r="K51" s="624">
        <v>46</v>
      </c>
      <c r="L51" s="578" t="s">
        <v>1028</v>
      </c>
      <c r="M51" s="578" t="s">
        <v>247</v>
      </c>
      <c r="N51" s="578" t="s">
        <v>292</v>
      </c>
      <c r="O51" s="610" t="s">
        <v>1198</v>
      </c>
      <c r="P51" s="626">
        <f>COUNTIF('活動記録 '!$H$8:$M$27,【選択肢】!K51)</f>
        <v>1</v>
      </c>
      <c r="Q51" s="612" t="s">
        <v>1198</v>
      </c>
      <c r="R51" s="590"/>
      <c r="S51" s="583"/>
    </row>
    <row r="52" spans="11:20" ht="18" customHeight="1" x14ac:dyDescent="0.15">
      <c r="K52" s="624">
        <v>47</v>
      </c>
      <c r="L52" s="578" t="s">
        <v>1028</v>
      </c>
      <c r="M52" s="578" t="s">
        <v>247</v>
      </c>
      <c r="N52" s="578" t="s">
        <v>292</v>
      </c>
      <c r="O52" s="610" t="s">
        <v>1199</v>
      </c>
      <c r="P52" s="626">
        <f>COUNTIF('活動記録 '!$H$8:$M$27,【選択肢】!K52)</f>
        <v>1</v>
      </c>
      <c r="Q52" s="612" t="s">
        <v>1199</v>
      </c>
      <c r="R52" s="590"/>
      <c r="S52" s="583"/>
    </row>
    <row r="53" spans="11:20" ht="18" customHeight="1" x14ac:dyDescent="0.15">
      <c r="K53" s="624">
        <v>48</v>
      </c>
      <c r="L53" s="578" t="s">
        <v>1028</v>
      </c>
      <c r="M53" s="578" t="s">
        <v>247</v>
      </c>
      <c r="N53" s="578" t="s">
        <v>326</v>
      </c>
      <c r="O53" s="610" t="s">
        <v>1200</v>
      </c>
      <c r="P53" s="626">
        <f>COUNTIF('活動記録 '!$H$8:$M$27,【選択肢】!K53)</f>
        <v>0</v>
      </c>
      <c r="Q53" s="612" t="s">
        <v>1200</v>
      </c>
      <c r="R53" s="590"/>
      <c r="S53" s="583"/>
    </row>
    <row r="54" spans="11:20" ht="18" customHeight="1" x14ac:dyDescent="0.15">
      <c r="K54" s="624">
        <v>49</v>
      </c>
      <c r="L54" s="578" t="s">
        <v>1028</v>
      </c>
      <c r="M54" s="578" t="s">
        <v>247</v>
      </c>
      <c r="N54" s="578" t="s">
        <v>326</v>
      </c>
      <c r="O54" s="610" t="s">
        <v>1201</v>
      </c>
      <c r="P54" s="626">
        <f>COUNTIF('活動記録 '!$H$8:$M$27,【選択肢】!K54)</f>
        <v>0</v>
      </c>
      <c r="Q54" s="612" t="s">
        <v>1201</v>
      </c>
      <c r="R54" s="590"/>
      <c r="S54" s="583"/>
    </row>
    <row r="55" spans="11:20" ht="18" customHeight="1" x14ac:dyDescent="0.15">
      <c r="K55" s="624">
        <v>50</v>
      </c>
      <c r="L55" s="578" t="s">
        <v>1028</v>
      </c>
      <c r="M55" s="578" t="s">
        <v>247</v>
      </c>
      <c r="N55" s="578" t="s">
        <v>293</v>
      </c>
      <c r="O55" s="610" t="s">
        <v>1202</v>
      </c>
      <c r="P55" s="626">
        <f>COUNTIF('活動記録 '!$H$8:$M$27,【選択肢】!K55)</f>
        <v>0</v>
      </c>
      <c r="Q55" s="612" t="s">
        <v>1202</v>
      </c>
      <c r="R55" s="766" t="s">
        <v>1220</v>
      </c>
      <c r="S55" s="583"/>
    </row>
    <row r="56" spans="11:20" ht="18" customHeight="1" x14ac:dyDescent="0.15">
      <c r="K56" s="624">
        <v>51</v>
      </c>
      <c r="L56" s="578" t="s">
        <v>1028</v>
      </c>
      <c r="M56" s="578" t="s">
        <v>280</v>
      </c>
      <c r="N56" s="578" t="s">
        <v>280</v>
      </c>
      <c r="O56" s="609" t="s">
        <v>1203</v>
      </c>
      <c r="P56" s="626">
        <f>COUNTIF('活動記録 '!$H$8:$M$27,【選択肢】!K56)</f>
        <v>1</v>
      </c>
      <c r="Q56" s="634"/>
      <c r="R56" s="574" t="s">
        <v>1205</v>
      </c>
      <c r="S56" s="592"/>
      <c r="T56" s="589"/>
    </row>
    <row r="57" spans="11:20" ht="18" customHeight="1" x14ac:dyDescent="0.15">
      <c r="K57" s="624">
        <v>52</v>
      </c>
      <c r="L57" s="578" t="s">
        <v>1028</v>
      </c>
      <c r="M57" s="578" t="s">
        <v>297</v>
      </c>
      <c r="N57" s="578" t="s">
        <v>297</v>
      </c>
      <c r="O57" s="578" t="s">
        <v>1166</v>
      </c>
      <c r="P57" s="626">
        <f>COUNTIF('活動記録 '!$H$8:$M$27,【選択肢】!K57)</f>
        <v>1</v>
      </c>
      <c r="R57" s="767" t="s">
        <v>774</v>
      </c>
      <c r="S57" s="593"/>
      <c r="T57" s="594"/>
    </row>
    <row r="58" spans="11:20" ht="18" customHeight="1" x14ac:dyDescent="0.15">
      <c r="K58" s="624">
        <v>53</v>
      </c>
      <c r="L58" s="578" t="s">
        <v>1028</v>
      </c>
      <c r="M58" s="578" t="s">
        <v>297</v>
      </c>
      <c r="N58" s="578" t="s">
        <v>297</v>
      </c>
      <c r="O58" s="578" t="s">
        <v>1167</v>
      </c>
      <c r="P58" s="626">
        <f>COUNTIF('活動記録 '!$H$8:$M$27,【選択肢】!K58)</f>
        <v>0</v>
      </c>
      <c r="R58" s="595" t="s">
        <v>775</v>
      </c>
      <c r="S58" s="593"/>
      <c r="T58" s="594"/>
    </row>
    <row r="59" spans="11:20" ht="18" customHeight="1" x14ac:dyDescent="0.15">
      <c r="K59" s="624">
        <v>54</v>
      </c>
      <c r="L59" s="578" t="s">
        <v>1028</v>
      </c>
      <c r="M59" s="578" t="s">
        <v>297</v>
      </c>
      <c r="N59" s="578" t="s">
        <v>297</v>
      </c>
      <c r="O59" s="578" t="s">
        <v>1168</v>
      </c>
      <c r="P59" s="626">
        <f>COUNTIF('活動記録 '!$H$8:$M$27,【選択肢】!K59)</f>
        <v>1</v>
      </c>
      <c r="R59" s="595" t="s">
        <v>776</v>
      </c>
      <c r="S59" s="593"/>
      <c r="T59" s="594"/>
    </row>
    <row r="60" spans="11:20" ht="18" customHeight="1" x14ac:dyDescent="0.15">
      <c r="K60" s="624">
        <v>55</v>
      </c>
      <c r="L60" s="578" t="s">
        <v>1028</v>
      </c>
      <c r="M60" s="578" t="s">
        <v>297</v>
      </c>
      <c r="N60" s="578" t="s">
        <v>297</v>
      </c>
      <c r="O60" s="578" t="s">
        <v>1169</v>
      </c>
      <c r="P60" s="626">
        <f>COUNTIF('活動記録 '!$H$8:$M$27,【選択肢】!K60)</f>
        <v>1</v>
      </c>
      <c r="R60" s="595" t="s">
        <v>777</v>
      </c>
      <c r="S60" s="593"/>
      <c r="T60" s="594"/>
    </row>
    <row r="61" spans="11:20" ht="18" customHeight="1" x14ac:dyDescent="0.15">
      <c r="K61" s="624">
        <v>56</v>
      </c>
      <c r="L61" s="578" t="s">
        <v>1028</v>
      </c>
      <c r="M61" s="578" t="s">
        <v>297</v>
      </c>
      <c r="N61" s="578" t="s">
        <v>297</v>
      </c>
      <c r="O61" s="578" t="s">
        <v>1170</v>
      </c>
      <c r="P61" s="626">
        <f>COUNTIF('活動記録 '!$H$8:$M$27,【選択肢】!K61)</f>
        <v>1</v>
      </c>
      <c r="R61" s="595" t="s">
        <v>778</v>
      </c>
      <c r="S61" s="593"/>
      <c r="T61" s="594"/>
    </row>
    <row r="62" spans="11:20" ht="18" customHeight="1" x14ac:dyDescent="0.15">
      <c r="K62" s="624">
        <v>57</v>
      </c>
      <c r="L62" s="578" t="s">
        <v>1028</v>
      </c>
      <c r="M62" s="578" t="s">
        <v>297</v>
      </c>
      <c r="N62" s="578" t="s">
        <v>297</v>
      </c>
      <c r="O62" s="578" t="s">
        <v>1171</v>
      </c>
      <c r="P62" s="626">
        <f>COUNTIF('活動記録 '!$H$8:$M$27,【選択肢】!K62)</f>
        <v>1</v>
      </c>
      <c r="R62" s="595" t="s">
        <v>779</v>
      </c>
      <c r="S62" s="593"/>
      <c r="T62" s="594"/>
    </row>
    <row r="63" spans="11:20" ht="18" customHeight="1" x14ac:dyDescent="0.15">
      <c r="K63" s="624">
        <v>58</v>
      </c>
      <c r="L63" s="578" t="s">
        <v>1028</v>
      </c>
      <c r="M63" s="578" t="s">
        <v>297</v>
      </c>
      <c r="N63" s="578" t="s">
        <v>297</v>
      </c>
      <c r="O63" s="578" t="s">
        <v>1172</v>
      </c>
      <c r="P63" s="626">
        <f>COUNTIF('活動記録 '!$H$8:$M$27,【選択肢】!K63)</f>
        <v>0</v>
      </c>
      <c r="R63" s="595" t="s">
        <v>780</v>
      </c>
      <c r="S63" s="593"/>
      <c r="T63" s="594"/>
    </row>
    <row r="64" spans="11:20" ht="18" customHeight="1" x14ac:dyDescent="0.15">
      <c r="K64" s="624">
        <v>59</v>
      </c>
      <c r="L64" s="578" t="s">
        <v>1028</v>
      </c>
      <c r="M64" s="578" t="s">
        <v>297</v>
      </c>
      <c r="N64" s="578" t="s">
        <v>297</v>
      </c>
      <c r="O64" s="578" t="s">
        <v>1173</v>
      </c>
      <c r="P64" s="626">
        <f>COUNTIF('活動記録 '!$H$8:$M$27,【選択肢】!K64)</f>
        <v>0</v>
      </c>
      <c r="R64" s="596" t="s">
        <v>781</v>
      </c>
      <c r="S64" s="766" t="s">
        <v>1220</v>
      </c>
      <c r="T64" s="594"/>
    </row>
    <row r="65" spans="11:20" ht="18" customHeight="1" x14ac:dyDescent="0.15">
      <c r="K65" s="624">
        <v>60</v>
      </c>
      <c r="L65" s="578" t="s">
        <v>1028</v>
      </c>
      <c r="M65" s="578" t="s">
        <v>297</v>
      </c>
      <c r="N65" s="578" t="s">
        <v>297</v>
      </c>
      <c r="O65" s="578" t="s">
        <v>1174</v>
      </c>
      <c r="P65" s="626">
        <f>COUNTIF('活動記録 '!$H$8:$M$27,【選択肢】!K65)</f>
        <v>1</v>
      </c>
      <c r="R65" s="635"/>
      <c r="S65" s="574" t="s">
        <v>1206</v>
      </c>
      <c r="T65" s="592"/>
    </row>
    <row r="66" spans="11:20" ht="18" customHeight="1" x14ac:dyDescent="0.15">
      <c r="K66" s="624">
        <v>61</v>
      </c>
      <c r="L66" s="578" t="s">
        <v>300</v>
      </c>
      <c r="M66" s="578" t="s">
        <v>247</v>
      </c>
      <c r="N66" s="578" t="s">
        <v>267</v>
      </c>
      <c r="O66" s="578" t="s">
        <v>1175</v>
      </c>
      <c r="P66" s="626">
        <f>COUNTIF('活動記録 '!$H$8:$M$27,【選択肢】!K66)</f>
        <v>1</v>
      </c>
      <c r="S66" s="767" t="s">
        <v>783</v>
      </c>
      <c r="T66" s="593"/>
    </row>
    <row r="67" spans="11:20" ht="18" customHeight="1" x14ac:dyDescent="0.15">
      <c r="K67" s="624">
        <v>62</v>
      </c>
      <c r="L67" s="578" t="s">
        <v>300</v>
      </c>
      <c r="M67" s="578" t="s">
        <v>247</v>
      </c>
      <c r="N67" s="578" t="s">
        <v>267</v>
      </c>
      <c r="O67" s="578" t="s">
        <v>1176</v>
      </c>
      <c r="P67" s="626">
        <f>COUNTIF('活動記録 '!$H$8:$M$27,【選択肢】!K67)</f>
        <v>0</v>
      </c>
      <c r="S67" s="595" t="s">
        <v>784</v>
      </c>
      <c r="T67" s="593"/>
    </row>
    <row r="68" spans="11:20" ht="18" customHeight="1" x14ac:dyDescent="0.15">
      <c r="K68" s="624">
        <v>63</v>
      </c>
      <c r="L68" s="578" t="s">
        <v>300</v>
      </c>
      <c r="M68" s="578" t="s">
        <v>247</v>
      </c>
      <c r="N68" s="578" t="s">
        <v>269</v>
      </c>
      <c r="O68" s="578" t="s">
        <v>1177</v>
      </c>
      <c r="P68" s="626">
        <f>COUNTIF('活動記録 '!$H$8:$M$27,【選択肢】!K68)</f>
        <v>1</v>
      </c>
      <c r="S68" s="595" t="s">
        <v>785</v>
      </c>
      <c r="T68" s="593"/>
    </row>
    <row r="69" spans="11:20" ht="18" customHeight="1" x14ac:dyDescent="0.15">
      <c r="K69" s="624">
        <v>64</v>
      </c>
      <c r="L69" s="578" t="s">
        <v>300</v>
      </c>
      <c r="M69" s="578" t="s">
        <v>247</v>
      </c>
      <c r="N69" s="578" t="s">
        <v>269</v>
      </c>
      <c r="O69" s="578" t="s">
        <v>1178</v>
      </c>
      <c r="P69" s="626">
        <f>COUNTIF('活動記録 '!$H$8:$M$27,【選択肢】!K69)</f>
        <v>0</v>
      </c>
      <c r="S69" s="595" t="s">
        <v>786</v>
      </c>
      <c r="T69" s="593"/>
    </row>
    <row r="70" spans="11:20" ht="18" customHeight="1" x14ac:dyDescent="0.15">
      <c r="K70" s="624">
        <v>65</v>
      </c>
      <c r="L70" s="578" t="s">
        <v>300</v>
      </c>
      <c r="M70" s="578" t="s">
        <v>247</v>
      </c>
      <c r="N70" s="578" t="s">
        <v>251</v>
      </c>
      <c r="O70" s="578" t="s">
        <v>1179</v>
      </c>
      <c r="P70" s="626">
        <f>COUNTIF('活動記録 '!$H$8:$M$27,【選択肢】!K70)</f>
        <v>0</v>
      </c>
      <c r="S70" s="595" t="s">
        <v>787</v>
      </c>
      <c r="T70" s="593"/>
    </row>
    <row r="71" spans="11:20" ht="18" customHeight="1" x14ac:dyDescent="0.15">
      <c r="K71" s="630">
        <v>66</v>
      </c>
      <c r="L71" s="608" t="s">
        <v>300</v>
      </c>
      <c r="M71" s="608" t="s">
        <v>247</v>
      </c>
      <c r="N71" s="608" t="s">
        <v>251</v>
      </c>
      <c r="O71" s="608" t="s">
        <v>1180</v>
      </c>
      <c r="P71" s="631">
        <f>COUNTIF('活動記録 '!$H$8:$M$27,【選択肢】!K71)</f>
        <v>1</v>
      </c>
      <c r="S71" s="596" t="s">
        <v>788</v>
      </c>
      <c r="T71" s="593"/>
    </row>
    <row r="72" spans="11:20" x14ac:dyDescent="0.15">
      <c r="K72" s="632"/>
      <c r="L72" s="632"/>
      <c r="M72" s="632"/>
      <c r="N72" s="632"/>
      <c r="O72" s="632"/>
      <c r="P72" s="632">
        <f>COUNTIF('活動記録 '!$H$8:$M$27,【選択肢】!K72)</f>
        <v>0</v>
      </c>
      <c r="S72" s="635"/>
    </row>
    <row r="73" spans="11:20" x14ac:dyDescent="0.15">
      <c r="K73" s="633"/>
      <c r="L73" s="633"/>
      <c r="M73" s="633"/>
      <c r="N73" s="633"/>
      <c r="O73" s="633"/>
      <c r="P73" s="632">
        <f>COUNTIF('活動記録 '!$H$8:$M$27,【選択肢】!K73)</f>
        <v>0</v>
      </c>
    </row>
    <row r="74" spans="11:20" x14ac:dyDescent="0.15">
      <c r="K74" s="597"/>
      <c r="L74" s="597"/>
      <c r="M74" s="597" t="s">
        <v>1125</v>
      </c>
      <c r="N74" s="597"/>
      <c r="O74" s="597"/>
      <c r="P74" s="598"/>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8"/>
  <sheetViews>
    <sheetView view="pageBreakPreview" zoomScale="85" zoomScaleNormal="100" zoomScaleSheetLayoutView="85" workbookViewId="0"/>
  </sheetViews>
  <sheetFormatPr defaultColWidth="9" defaultRowHeight="18.75" x14ac:dyDescent="0.15"/>
  <cols>
    <col min="1" max="2" width="2.75" style="491" customWidth="1"/>
    <col min="3" max="3" width="13" style="491" customWidth="1"/>
    <col min="4" max="4" width="13.75" style="491" customWidth="1"/>
    <col min="5" max="5" width="54.25" style="491" customWidth="1"/>
    <col min="6" max="6" width="2.625" style="491" customWidth="1"/>
    <col min="7" max="7" width="5.75" style="491" customWidth="1"/>
    <col min="8" max="16384" width="9" style="491"/>
  </cols>
  <sheetData>
    <row r="1" spans="1:257" ht="24" customHeight="1" x14ac:dyDescent="0.15">
      <c r="A1" s="645" t="s">
        <v>1239</v>
      </c>
      <c r="B1" s="508"/>
      <c r="C1" s="508"/>
      <c r="D1" s="508"/>
      <c r="E1" s="508"/>
      <c r="F1" s="508"/>
    </row>
    <row r="2" spans="1:257" ht="36.75" customHeight="1" x14ac:dyDescent="0.15">
      <c r="A2" s="498"/>
      <c r="B2" s="930" t="s">
        <v>1242</v>
      </c>
      <c r="C2" s="930"/>
      <c r="D2" s="930"/>
      <c r="E2" s="930"/>
      <c r="F2" s="498"/>
    </row>
    <row r="3" spans="1:257" ht="40.5" customHeight="1" x14ac:dyDescent="0.15">
      <c r="A3" s="498"/>
      <c r="B3" s="930" t="s">
        <v>1238</v>
      </c>
      <c r="C3" s="930"/>
      <c r="D3" s="930"/>
      <c r="E3" s="930"/>
      <c r="F3" s="498"/>
    </row>
    <row r="4" spans="1:257" ht="23.25" customHeight="1" x14ac:dyDescent="0.15">
      <c r="A4" s="645" t="s">
        <v>380</v>
      </c>
      <c r="B4" s="495"/>
      <c r="C4" s="496"/>
      <c r="D4" s="495"/>
      <c r="E4" s="495"/>
      <c r="F4" s="497"/>
      <c r="G4" s="497"/>
      <c r="H4" s="497"/>
      <c r="I4" s="910"/>
      <c r="J4" s="910"/>
      <c r="K4" s="910"/>
      <c r="L4" s="910"/>
      <c r="M4" s="910"/>
      <c r="N4" s="910"/>
      <c r="O4" s="910"/>
      <c r="P4" s="910"/>
      <c r="Q4" s="910"/>
      <c r="R4" s="910"/>
      <c r="S4" s="910"/>
      <c r="T4" s="910"/>
      <c r="U4" s="910"/>
      <c r="V4" s="910"/>
      <c r="W4" s="910"/>
      <c r="X4" s="910"/>
      <c r="Y4" s="910"/>
      <c r="Z4" s="910"/>
      <c r="AA4" s="910"/>
      <c r="AB4" s="910"/>
      <c r="AC4" s="910"/>
      <c r="AD4" s="910"/>
      <c r="AE4" s="910"/>
      <c r="AF4" s="910"/>
      <c r="AG4" s="910"/>
      <c r="AH4" s="910"/>
      <c r="AI4" s="910"/>
      <c r="AJ4" s="910"/>
      <c r="AK4" s="910"/>
      <c r="AL4" s="910"/>
      <c r="AM4" s="910"/>
      <c r="AN4" s="910"/>
      <c r="AO4" s="910"/>
      <c r="AP4" s="910"/>
      <c r="AQ4" s="910"/>
      <c r="AR4" s="910"/>
      <c r="AS4" s="910"/>
      <c r="AT4" s="910"/>
      <c r="AU4" s="910"/>
      <c r="AV4" s="910"/>
      <c r="AW4" s="910"/>
      <c r="AX4" s="910"/>
      <c r="AY4" s="910"/>
      <c r="AZ4" s="910"/>
      <c r="BA4" s="910"/>
      <c r="BB4" s="910"/>
      <c r="BC4" s="910"/>
      <c r="BD4" s="910"/>
      <c r="BE4" s="910"/>
      <c r="BF4" s="910"/>
      <c r="BG4" s="910"/>
      <c r="BH4" s="910"/>
      <c r="BI4" s="910"/>
      <c r="BJ4" s="910"/>
      <c r="BK4" s="910"/>
      <c r="BL4" s="910"/>
      <c r="BM4" s="910"/>
      <c r="BN4" s="910"/>
      <c r="BO4" s="910"/>
      <c r="BP4" s="910"/>
      <c r="BQ4" s="910"/>
      <c r="BR4" s="910"/>
      <c r="BS4" s="910"/>
      <c r="BT4" s="910"/>
      <c r="BU4" s="910"/>
      <c r="BV4" s="910"/>
      <c r="BW4" s="910"/>
      <c r="BX4" s="910"/>
      <c r="BY4" s="910"/>
      <c r="BZ4" s="910"/>
      <c r="CA4" s="910"/>
      <c r="CB4" s="910"/>
      <c r="CC4" s="910"/>
      <c r="CD4" s="910"/>
      <c r="CE4" s="910"/>
      <c r="CF4" s="910"/>
      <c r="CG4" s="910"/>
      <c r="CH4" s="910"/>
      <c r="CI4" s="910"/>
      <c r="CJ4" s="910"/>
      <c r="CK4" s="910"/>
      <c r="CL4" s="910"/>
      <c r="CM4" s="910"/>
      <c r="CN4" s="910"/>
      <c r="CO4" s="910"/>
      <c r="CP4" s="910"/>
      <c r="CQ4" s="910"/>
      <c r="CR4" s="910"/>
      <c r="CS4" s="910"/>
      <c r="CT4" s="910"/>
      <c r="CU4" s="910"/>
      <c r="CV4" s="910"/>
      <c r="CW4" s="910"/>
      <c r="CX4" s="910"/>
      <c r="CY4" s="910"/>
      <c r="CZ4" s="910"/>
      <c r="DA4" s="910"/>
      <c r="DB4" s="910"/>
      <c r="DC4" s="910"/>
      <c r="DD4" s="910"/>
      <c r="DE4" s="910"/>
      <c r="DF4" s="910"/>
      <c r="DG4" s="910"/>
      <c r="DH4" s="910"/>
      <c r="DI4" s="910"/>
      <c r="DJ4" s="910"/>
      <c r="DK4" s="910"/>
      <c r="DL4" s="910"/>
      <c r="DM4" s="910"/>
      <c r="DN4" s="910"/>
      <c r="DO4" s="910"/>
      <c r="DP4" s="910"/>
      <c r="DQ4" s="910"/>
      <c r="DR4" s="910"/>
      <c r="DS4" s="910"/>
      <c r="DT4" s="910"/>
      <c r="DU4" s="910"/>
      <c r="DV4" s="910"/>
      <c r="DW4" s="910"/>
      <c r="DX4" s="910"/>
      <c r="DY4" s="910"/>
      <c r="DZ4" s="910"/>
      <c r="EA4" s="910"/>
      <c r="EB4" s="910"/>
      <c r="EC4" s="910"/>
      <c r="ED4" s="910"/>
      <c r="EE4" s="910"/>
      <c r="EF4" s="910"/>
      <c r="EG4" s="910"/>
      <c r="EH4" s="910"/>
      <c r="EI4" s="910"/>
      <c r="EJ4" s="910"/>
      <c r="EK4" s="910"/>
      <c r="EL4" s="910"/>
      <c r="EM4" s="910"/>
      <c r="EN4" s="910"/>
      <c r="EO4" s="910"/>
      <c r="EP4" s="910"/>
      <c r="EQ4" s="910"/>
      <c r="ER4" s="910"/>
      <c r="ES4" s="910"/>
      <c r="ET4" s="910"/>
      <c r="EU4" s="910"/>
      <c r="EV4" s="910"/>
      <c r="EW4" s="910"/>
      <c r="EX4" s="910"/>
      <c r="EY4" s="910"/>
      <c r="EZ4" s="910"/>
      <c r="FA4" s="910"/>
      <c r="FB4" s="910"/>
      <c r="FC4" s="910"/>
      <c r="FD4" s="910"/>
      <c r="FE4" s="910"/>
      <c r="FF4" s="910"/>
      <c r="FG4" s="910"/>
      <c r="FH4" s="910"/>
      <c r="FI4" s="910"/>
      <c r="FJ4" s="910"/>
      <c r="FK4" s="910"/>
      <c r="FL4" s="910"/>
      <c r="FM4" s="910"/>
      <c r="FN4" s="910"/>
      <c r="FO4" s="910"/>
      <c r="FP4" s="910"/>
      <c r="FQ4" s="910"/>
      <c r="FR4" s="910"/>
      <c r="FS4" s="910"/>
      <c r="FT4" s="910"/>
      <c r="FU4" s="910"/>
      <c r="FV4" s="910"/>
      <c r="FW4" s="910"/>
      <c r="FX4" s="910"/>
      <c r="FY4" s="910"/>
      <c r="FZ4" s="910"/>
      <c r="GA4" s="910"/>
      <c r="GB4" s="910"/>
      <c r="GC4" s="910"/>
      <c r="GD4" s="910"/>
      <c r="GE4" s="910"/>
      <c r="GF4" s="910"/>
      <c r="GG4" s="910"/>
      <c r="GH4" s="910"/>
      <c r="GI4" s="910"/>
      <c r="GJ4" s="910"/>
      <c r="GK4" s="910"/>
      <c r="GL4" s="910"/>
      <c r="GM4" s="910"/>
      <c r="GN4" s="910"/>
      <c r="GO4" s="910"/>
      <c r="GP4" s="910"/>
      <c r="GQ4" s="910"/>
      <c r="GR4" s="910"/>
      <c r="GS4" s="910"/>
      <c r="GT4" s="910"/>
      <c r="GU4" s="910"/>
      <c r="GV4" s="910"/>
      <c r="GW4" s="910"/>
      <c r="GX4" s="910"/>
      <c r="GY4" s="910"/>
      <c r="GZ4" s="910"/>
      <c r="HA4" s="910"/>
      <c r="HB4" s="910"/>
      <c r="HC4" s="910"/>
      <c r="HD4" s="910"/>
      <c r="HE4" s="910"/>
      <c r="HF4" s="910"/>
      <c r="HG4" s="910"/>
      <c r="HH4" s="910"/>
      <c r="HI4" s="910"/>
      <c r="HJ4" s="910"/>
      <c r="HK4" s="910"/>
      <c r="HL4" s="910"/>
      <c r="HM4" s="910"/>
      <c r="HN4" s="910"/>
      <c r="HO4" s="910"/>
      <c r="HP4" s="910"/>
      <c r="HQ4" s="910"/>
      <c r="HR4" s="910"/>
      <c r="HS4" s="910"/>
      <c r="HT4" s="910"/>
      <c r="HU4" s="910"/>
      <c r="HV4" s="910"/>
      <c r="HW4" s="910"/>
      <c r="HX4" s="910"/>
      <c r="HY4" s="910"/>
      <c r="HZ4" s="910"/>
      <c r="IA4" s="910"/>
      <c r="IB4" s="910"/>
      <c r="IC4" s="910"/>
      <c r="ID4" s="910"/>
      <c r="IE4" s="910"/>
      <c r="IF4" s="910"/>
      <c r="IG4" s="910"/>
      <c r="IH4" s="910"/>
      <c r="II4" s="910"/>
      <c r="IJ4" s="910"/>
      <c r="IK4" s="910"/>
      <c r="IL4" s="910"/>
      <c r="IM4" s="910"/>
      <c r="IN4" s="910"/>
      <c r="IO4" s="910"/>
      <c r="IP4" s="910"/>
      <c r="IQ4" s="910"/>
      <c r="IR4" s="910"/>
      <c r="IS4" s="910"/>
      <c r="IT4" s="910"/>
      <c r="IU4" s="910"/>
      <c r="IV4" s="910"/>
      <c r="IW4" s="910"/>
    </row>
    <row r="5" spans="1:257" ht="25.5" customHeight="1" x14ac:dyDescent="0.15">
      <c r="A5" s="396" t="s">
        <v>381</v>
      </c>
    </row>
    <row r="6" spans="1:257" ht="25.5" customHeight="1" x14ac:dyDescent="0.15">
      <c r="A6" s="498"/>
      <c r="B6" s="908" t="s">
        <v>374</v>
      </c>
      <c r="C6" s="909"/>
      <c r="D6" s="269" t="s">
        <v>375</v>
      </c>
      <c r="E6" s="269" t="s">
        <v>376</v>
      </c>
    </row>
    <row r="7" spans="1:257" ht="36" customHeight="1" x14ac:dyDescent="0.15">
      <c r="A7" s="498"/>
      <c r="B7" s="774" t="s">
        <v>897</v>
      </c>
      <c r="C7" s="774"/>
      <c r="D7" s="774" t="s">
        <v>372</v>
      </c>
      <c r="E7" s="775" t="s">
        <v>1094</v>
      </c>
    </row>
    <row r="8" spans="1:257" ht="36" customHeight="1" x14ac:dyDescent="0.15">
      <c r="A8" s="498"/>
      <c r="B8" s="774" t="s">
        <v>898</v>
      </c>
      <c r="C8" s="774"/>
      <c r="D8" s="774" t="s">
        <v>372</v>
      </c>
      <c r="E8" s="775" t="s">
        <v>1095</v>
      </c>
    </row>
    <row r="9" spans="1:257" ht="36" customHeight="1" x14ac:dyDescent="0.15">
      <c r="A9" s="498"/>
      <c r="B9" s="776" t="s">
        <v>899</v>
      </c>
      <c r="C9" s="774"/>
      <c r="D9" s="774" t="s">
        <v>372</v>
      </c>
      <c r="E9" s="775" t="s">
        <v>1096</v>
      </c>
    </row>
    <row r="10" spans="1:257" ht="36" customHeight="1" x14ac:dyDescent="0.15">
      <c r="A10" s="506"/>
      <c r="B10" s="777"/>
      <c r="C10" s="778" t="s">
        <v>518</v>
      </c>
      <c r="D10" s="776" t="s">
        <v>372</v>
      </c>
      <c r="E10" s="779" t="s">
        <v>1097</v>
      </c>
    </row>
    <row r="11" spans="1:257" s="698" customFormat="1" x14ac:dyDescent="0.15">
      <c r="A11" s="506"/>
      <c r="B11" s="777"/>
      <c r="C11" s="780" t="s">
        <v>1272</v>
      </c>
      <c r="D11" s="781" t="s">
        <v>1273</v>
      </c>
      <c r="E11" s="782" t="s">
        <v>1282</v>
      </c>
    </row>
    <row r="12" spans="1:257" ht="36" customHeight="1" x14ac:dyDescent="0.15">
      <c r="A12" s="506"/>
      <c r="B12" s="777"/>
      <c r="C12" s="783" t="s">
        <v>519</v>
      </c>
      <c r="D12" s="774" t="s">
        <v>372</v>
      </c>
      <c r="E12" s="775" t="s">
        <v>1086</v>
      </c>
    </row>
    <row r="13" spans="1:257" ht="36" customHeight="1" x14ac:dyDescent="0.15">
      <c r="A13" s="506"/>
      <c r="B13" s="784"/>
      <c r="C13" s="783" t="s">
        <v>520</v>
      </c>
      <c r="D13" s="931" t="s">
        <v>1090</v>
      </c>
      <c r="E13" s="775" t="s">
        <v>1089</v>
      </c>
    </row>
    <row r="14" spans="1:257" ht="36" customHeight="1" x14ac:dyDescent="0.15">
      <c r="A14" s="498"/>
      <c r="B14" s="785" t="s">
        <v>377</v>
      </c>
      <c r="C14" s="785"/>
      <c r="D14" s="932"/>
      <c r="E14" s="786" t="s">
        <v>1091</v>
      </c>
    </row>
    <row r="15" spans="1:257" ht="30.6" customHeight="1" x14ac:dyDescent="0.15">
      <c r="A15" s="498"/>
      <c r="B15" s="933" t="s">
        <v>695</v>
      </c>
      <c r="C15" s="934"/>
      <c r="D15" s="774" t="s">
        <v>373</v>
      </c>
      <c r="E15" s="775" t="s">
        <v>1098</v>
      </c>
    </row>
    <row r="16" spans="1:257" ht="26.1" customHeight="1" x14ac:dyDescent="0.15">
      <c r="A16" s="498"/>
      <c r="B16" s="926" t="s">
        <v>521</v>
      </c>
      <c r="C16" s="927"/>
      <c r="D16" s="774" t="s">
        <v>373</v>
      </c>
      <c r="E16" s="775" t="s">
        <v>1099</v>
      </c>
    </row>
    <row r="17" spans="1:5" ht="36" customHeight="1" x14ac:dyDescent="0.15">
      <c r="A17" s="498"/>
      <c r="B17" s="787" t="s">
        <v>377</v>
      </c>
      <c r="C17" s="787"/>
      <c r="D17" s="787" t="s">
        <v>372</v>
      </c>
      <c r="E17" s="791" t="s">
        <v>1100</v>
      </c>
    </row>
    <row r="18" spans="1:5" ht="6" customHeight="1" x14ac:dyDescent="0.15">
      <c r="A18" s="38"/>
      <c r="B18" s="38"/>
      <c r="C18" s="38"/>
    </row>
    <row r="19" spans="1:5" ht="17.25" customHeight="1" x14ac:dyDescent="0.15">
      <c r="A19" s="396" t="s">
        <v>382</v>
      </c>
    </row>
    <row r="20" spans="1:5" ht="24.75" customHeight="1" x14ac:dyDescent="0.15">
      <c r="B20" s="928" t="s">
        <v>374</v>
      </c>
      <c r="C20" s="929"/>
      <c r="D20" s="644" t="s">
        <v>375</v>
      </c>
      <c r="E20" s="644" t="s">
        <v>376</v>
      </c>
    </row>
    <row r="21" spans="1:5" ht="33" customHeight="1" x14ac:dyDescent="0.15">
      <c r="B21" s="783" t="s">
        <v>522</v>
      </c>
      <c r="C21" s="788"/>
      <c r="D21" s="789" t="s">
        <v>1087</v>
      </c>
      <c r="E21" s="775" t="s">
        <v>1279</v>
      </c>
    </row>
    <row r="22" spans="1:5" ht="24.75" customHeight="1" x14ac:dyDescent="0.15">
      <c r="B22" s="783" t="s">
        <v>386</v>
      </c>
      <c r="C22" s="788"/>
      <c r="D22" s="789" t="s">
        <v>372</v>
      </c>
      <c r="E22" s="789" t="s">
        <v>1280</v>
      </c>
    </row>
    <row r="23" spans="1:5" ht="24.75" customHeight="1" x14ac:dyDescent="0.15">
      <c r="B23" s="783" t="s">
        <v>523</v>
      </c>
      <c r="C23" s="788"/>
      <c r="D23" s="789" t="s">
        <v>372</v>
      </c>
      <c r="E23" s="789" t="s">
        <v>1281</v>
      </c>
    </row>
    <row r="24" spans="1:5" ht="4.5" customHeight="1" x14ac:dyDescent="0.15"/>
    <row r="25" spans="1:5" ht="19.5" customHeight="1" x14ac:dyDescent="0.15">
      <c r="A25" s="396" t="s">
        <v>1101</v>
      </c>
    </row>
    <row r="26" spans="1:5" ht="23.25" customHeight="1" x14ac:dyDescent="0.15">
      <c r="B26" s="928" t="s">
        <v>374</v>
      </c>
      <c r="C26" s="929"/>
      <c r="D26" s="644" t="s">
        <v>375</v>
      </c>
      <c r="E26" s="644" t="s">
        <v>75</v>
      </c>
    </row>
    <row r="27" spans="1:5" ht="24.75" customHeight="1" x14ac:dyDescent="0.15">
      <c r="B27" s="935" t="s">
        <v>1264</v>
      </c>
      <c r="C27" s="936"/>
      <c r="D27" s="790"/>
      <c r="E27" s="774" t="s">
        <v>1263</v>
      </c>
    </row>
    <row r="28" spans="1:5" ht="24.75" customHeight="1" x14ac:dyDescent="0.15">
      <c r="B28" s="774" t="s">
        <v>995</v>
      </c>
      <c r="C28" s="774"/>
      <c r="D28" s="790"/>
      <c r="E28" s="774" t="s">
        <v>1088</v>
      </c>
    </row>
  </sheetData>
  <mergeCells count="92">
    <mergeCell ref="B3:E3"/>
    <mergeCell ref="B27:C27"/>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3:D14"/>
    <mergeCell ref="B15:C15"/>
    <mergeCell ref="HW4:HY4"/>
    <mergeCell ref="HZ4:IB4"/>
    <mergeCell ref="IC4:IE4"/>
    <mergeCell ref="IF4:IH4"/>
    <mergeCell ref="II4:IK4"/>
    <mergeCell ref="IL4:IN4"/>
    <mergeCell ref="HE4:HG4"/>
    <mergeCell ref="HH4:HJ4"/>
    <mergeCell ref="HK4:HM4"/>
    <mergeCell ref="HN4:HP4"/>
    <mergeCell ref="HQ4:HS4"/>
    <mergeCell ref="B16:C16"/>
    <mergeCell ref="B20:C20"/>
    <mergeCell ref="B26:C26"/>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889</v>
      </c>
      <c r="B1" s="104"/>
      <c r="C1" s="104"/>
      <c r="D1" s="104"/>
      <c r="Q1" s="20"/>
      <c r="R1" s="20"/>
      <c r="AD1" s="18" t="s">
        <v>53</v>
      </c>
    </row>
    <row r="2" spans="1:30" ht="27.75" customHeight="1" x14ac:dyDescent="0.15">
      <c r="A2" s="19"/>
      <c r="B2" s="104"/>
      <c r="C2" s="104"/>
      <c r="D2" s="104"/>
      <c r="E2" s="810" t="s">
        <v>1292</v>
      </c>
      <c r="Q2" s="20"/>
      <c r="R2" s="20"/>
    </row>
    <row r="3" spans="1:30" s="21" customFormat="1" ht="25.5" customHeight="1" x14ac:dyDescent="0.15">
      <c r="A3" s="937" t="str">
        <f>'はじめに（PC）'!D3</f>
        <v>△△市</v>
      </c>
      <c r="B3" s="937"/>
      <c r="C3" s="937"/>
      <c r="D3" s="398" t="s">
        <v>1245</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284" t="str">
        <f>'はじめに（PC）'!D4&amp;""</f>
        <v>あいうえお活動組織</v>
      </c>
    </row>
    <row r="6" spans="1:30" ht="24" customHeight="1" x14ac:dyDescent="0.15">
      <c r="A6" s="107"/>
      <c r="B6" s="107"/>
      <c r="C6" s="107"/>
      <c r="D6" s="107"/>
      <c r="E6" s="285" t="str">
        <f>'はじめに（PC）'!D5&amp;""</f>
        <v>多面　太郎</v>
      </c>
      <c r="F6" s="18" t="s">
        <v>697</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371</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940" t="s">
        <v>108</v>
      </c>
      <c r="B11" s="940"/>
      <c r="C11" s="940"/>
      <c r="D11" s="940"/>
      <c r="E11" s="940"/>
      <c r="F11" s="940"/>
    </row>
    <row r="12" spans="1:30" s="23" customFormat="1" ht="18" customHeight="1" x14ac:dyDescent="0.15"/>
    <row r="13" spans="1:30" s="21" customFormat="1" ht="25.5" customHeight="1" x14ac:dyDescent="0.15">
      <c r="A13" s="938" t="s">
        <v>107</v>
      </c>
      <c r="B13" s="938"/>
      <c r="C13" s="938"/>
      <c r="D13" s="938"/>
      <c r="E13" s="938"/>
      <c r="F13" s="24"/>
      <c r="G13" s="24"/>
      <c r="H13" s="24"/>
      <c r="I13" s="24"/>
      <c r="J13" s="24"/>
    </row>
    <row r="14" spans="1:30" s="23" customFormat="1" ht="24.75" customHeight="1" x14ac:dyDescent="0.15">
      <c r="B14" s="23" t="s">
        <v>104</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105</v>
      </c>
    </row>
    <row r="17" spans="2:5" ht="24.75" customHeight="1" x14ac:dyDescent="0.15">
      <c r="C17" s="112" t="s">
        <v>210</v>
      </c>
      <c r="D17" s="939" t="s">
        <v>211</v>
      </c>
      <c r="E17" s="939"/>
    </row>
    <row r="18" spans="2:5" ht="24.75" customHeight="1" x14ac:dyDescent="0.15">
      <c r="C18" s="113" t="s">
        <v>214</v>
      </c>
      <c r="D18" s="939" t="s">
        <v>212</v>
      </c>
      <c r="E18" s="939"/>
    </row>
    <row r="19" spans="2:5" ht="24.75" customHeight="1" x14ac:dyDescent="0.15">
      <c r="C19" s="113" t="s">
        <v>214</v>
      </c>
      <c r="D19" s="939" t="s">
        <v>213</v>
      </c>
      <c r="E19" s="939"/>
    </row>
    <row r="20" spans="2:5" ht="24.75" customHeight="1" x14ac:dyDescent="0.15">
      <c r="B20" s="111"/>
    </row>
    <row r="21" spans="2:5" s="23" customFormat="1" ht="24.75" customHeight="1" x14ac:dyDescent="0.15">
      <c r="B21" s="23" t="s">
        <v>106</v>
      </c>
    </row>
    <row r="22" spans="2:5" s="23" customFormat="1" ht="24.75" customHeight="1" x14ac:dyDescent="0.15">
      <c r="C22" s="113" t="s">
        <v>214</v>
      </c>
      <c r="D22" s="23" t="s">
        <v>215</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3"/>
  <sheetViews>
    <sheetView showGridLines="0" view="pageBreakPreview" zoomScaleNormal="100" zoomScaleSheetLayoutView="100" workbookViewId="0"/>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890</v>
      </c>
    </row>
    <row r="3" spans="1:7" ht="18" customHeight="1" x14ac:dyDescent="0.15">
      <c r="A3" s="941" t="s">
        <v>109</v>
      </c>
      <c r="B3" s="941"/>
      <c r="C3" s="941"/>
      <c r="D3" s="941"/>
      <c r="E3" s="941"/>
      <c r="F3" s="941"/>
      <c r="G3" s="941"/>
    </row>
    <row r="4" spans="1:7" ht="6" customHeight="1" x14ac:dyDescent="0.15"/>
    <row r="5" spans="1:7" ht="18" customHeight="1" x14ac:dyDescent="0.15">
      <c r="F5" s="942" t="str">
        <f>'様式1-1号'!E2</f>
        <v>平成○年○月○日</v>
      </c>
      <c r="G5" s="942"/>
    </row>
    <row r="6" spans="1:7" ht="18" customHeight="1" x14ac:dyDescent="0.15">
      <c r="F6" s="946" t="str">
        <f>'はじめに（PC）'!D4&amp;""</f>
        <v>あいうえお活動組織</v>
      </c>
      <c r="G6" s="946"/>
    </row>
    <row r="7" spans="1:7" ht="9.75" customHeight="1" x14ac:dyDescent="0.15"/>
    <row r="8" spans="1:7" ht="18" customHeight="1" x14ac:dyDescent="0.15">
      <c r="A8" s="114" t="s">
        <v>110</v>
      </c>
      <c r="B8" s="114"/>
    </row>
    <row r="9" spans="1:7" ht="18" customHeight="1" x14ac:dyDescent="0.15">
      <c r="A9" s="60" t="s">
        <v>111</v>
      </c>
    </row>
    <row r="10" spans="1:7" ht="36.75" customHeight="1" x14ac:dyDescent="0.15">
      <c r="B10" s="943" t="s">
        <v>498</v>
      </c>
      <c r="C10" s="943"/>
      <c r="D10" s="943"/>
      <c r="E10" s="943"/>
      <c r="F10" s="943"/>
      <c r="G10" s="943"/>
    </row>
    <row r="11" spans="1:7" ht="18" customHeight="1" x14ac:dyDescent="0.15">
      <c r="A11" s="60" t="s">
        <v>112</v>
      </c>
    </row>
    <row r="12" spans="1:7" ht="38.25" customHeight="1" x14ac:dyDescent="0.15">
      <c r="B12" s="943" t="s">
        <v>499</v>
      </c>
      <c r="C12" s="943"/>
      <c r="D12" s="943"/>
      <c r="E12" s="943"/>
      <c r="F12" s="943"/>
      <c r="G12" s="943"/>
    </row>
    <row r="13" spans="1:7" ht="18" customHeight="1" x14ac:dyDescent="0.15">
      <c r="A13" s="115" t="s">
        <v>113</v>
      </c>
      <c r="B13" s="115"/>
    </row>
    <row r="14" spans="1:7" ht="18" customHeight="1" x14ac:dyDescent="0.15">
      <c r="A14" s="60" t="s">
        <v>789</v>
      </c>
    </row>
    <row r="15" spans="1:7" ht="18" customHeight="1" x14ac:dyDescent="0.15">
      <c r="A15" s="60" t="s">
        <v>114</v>
      </c>
    </row>
    <row r="16" spans="1:7" ht="18" customHeight="1" x14ac:dyDescent="0.15">
      <c r="C16" s="948" t="s">
        <v>305</v>
      </c>
      <c r="D16" s="949"/>
      <c r="E16" s="949"/>
      <c r="F16" s="949"/>
      <c r="G16" s="950"/>
    </row>
    <row r="17" spans="1:7" ht="18" customHeight="1" x14ac:dyDescent="0.15">
      <c r="C17" s="116"/>
      <c r="D17" s="944" t="s">
        <v>87</v>
      </c>
      <c r="E17" s="945" t="s">
        <v>327</v>
      </c>
      <c r="F17" s="945"/>
      <c r="G17" s="945"/>
    </row>
    <row r="18" spans="1:7" ht="40.5" customHeight="1" x14ac:dyDescent="0.15">
      <c r="C18" s="116"/>
      <c r="D18" s="944"/>
      <c r="E18" s="945"/>
      <c r="F18" s="945"/>
      <c r="G18" s="945"/>
    </row>
    <row r="19" spans="1:7" ht="18" customHeight="1" x14ac:dyDescent="0.15">
      <c r="C19" s="116"/>
      <c r="D19" s="944" t="s">
        <v>87</v>
      </c>
      <c r="E19" s="945" t="s">
        <v>951</v>
      </c>
      <c r="F19" s="945"/>
      <c r="G19" s="945"/>
    </row>
    <row r="20" spans="1:7" ht="27.75" customHeight="1" x14ac:dyDescent="0.15">
      <c r="C20" s="116"/>
      <c r="D20" s="944"/>
      <c r="E20" s="945"/>
      <c r="F20" s="945"/>
      <c r="G20" s="945"/>
    </row>
    <row r="21" spans="1:7" ht="18" customHeight="1" x14ac:dyDescent="0.15">
      <c r="C21" s="811"/>
      <c r="D21" s="951" t="s">
        <v>306</v>
      </c>
      <c r="E21" s="951"/>
      <c r="F21" s="951"/>
      <c r="G21" s="951"/>
    </row>
    <row r="22" spans="1:7" ht="18" customHeight="1" x14ac:dyDescent="0.15">
      <c r="C22" s="811"/>
      <c r="D22" s="951" t="s">
        <v>307</v>
      </c>
      <c r="E22" s="951"/>
      <c r="F22" s="951"/>
      <c r="G22" s="951"/>
    </row>
    <row r="23" spans="1:7" ht="18" customHeight="1" x14ac:dyDescent="0.15">
      <c r="C23" s="811"/>
      <c r="D23" s="951" t="s">
        <v>308</v>
      </c>
      <c r="E23" s="951"/>
      <c r="F23" s="951"/>
      <c r="G23" s="951"/>
    </row>
    <row r="24" spans="1:7" ht="4.5" customHeight="1" x14ac:dyDescent="0.15">
      <c r="C24" s="117"/>
      <c r="D24" s="118"/>
      <c r="E24" s="118"/>
      <c r="F24" s="118"/>
      <c r="G24" s="118"/>
    </row>
    <row r="25" spans="1:7" ht="18" customHeight="1" x14ac:dyDescent="0.15">
      <c r="A25" s="60" t="s">
        <v>115</v>
      </c>
    </row>
    <row r="26" spans="1:7" ht="18" customHeight="1" x14ac:dyDescent="0.15">
      <c r="C26" s="947" t="s">
        <v>952</v>
      </c>
      <c r="D26" s="947"/>
      <c r="E26" s="947"/>
      <c r="F26" s="947"/>
      <c r="G26" s="947"/>
    </row>
    <row r="27" spans="1:7" ht="18" customHeight="1" x14ac:dyDescent="0.15">
      <c r="C27" s="947"/>
      <c r="D27" s="947"/>
      <c r="E27" s="947"/>
      <c r="F27" s="947"/>
      <c r="G27" s="947"/>
    </row>
    <row r="28" spans="1:7" ht="18" customHeight="1" x14ac:dyDescent="0.15">
      <c r="A28" s="60" t="s">
        <v>790</v>
      </c>
    </row>
    <row r="29" spans="1:7" ht="18" customHeight="1" x14ac:dyDescent="0.15">
      <c r="A29" s="60" t="s">
        <v>698</v>
      </c>
    </row>
    <row r="30" spans="1:7" ht="18" customHeight="1" x14ac:dyDescent="0.15">
      <c r="A30" s="60" t="s">
        <v>791</v>
      </c>
    </row>
    <row r="31" spans="1:7" ht="18" customHeight="1" x14ac:dyDescent="0.15">
      <c r="C31" s="947" t="s">
        <v>699</v>
      </c>
      <c r="D31" s="952"/>
      <c r="E31" s="952"/>
      <c r="F31" s="952"/>
      <c r="G31" s="952"/>
    </row>
    <row r="32" spans="1:7" ht="18" customHeight="1" x14ac:dyDescent="0.15">
      <c r="C32" s="952"/>
      <c r="D32" s="952"/>
      <c r="E32" s="952"/>
      <c r="F32" s="952"/>
      <c r="G32" s="952"/>
    </row>
    <row r="33" spans="1:7" ht="18" customHeight="1" x14ac:dyDescent="0.15">
      <c r="A33" s="60" t="s">
        <v>792</v>
      </c>
    </row>
    <row r="34" spans="1:7" ht="18" customHeight="1" x14ac:dyDescent="0.15">
      <c r="C34" s="812" t="s">
        <v>982</v>
      </c>
      <c r="D34" s="812"/>
      <c r="E34" s="812"/>
      <c r="F34" s="812"/>
      <c r="G34" s="812"/>
    </row>
    <row r="35" spans="1:7" ht="18" customHeight="1" x14ac:dyDescent="0.15">
      <c r="C35" s="952" t="s">
        <v>700</v>
      </c>
      <c r="D35" s="952"/>
      <c r="E35" s="952"/>
      <c r="F35" s="952"/>
      <c r="G35" s="952"/>
    </row>
    <row r="36" spans="1:7" ht="18" customHeight="1" x14ac:dyDescent="0.15">
      <c r="C36" s="891" t="s">
        <v>1336</v>
      </c>
      <c r="D36" s="812"/>
      <c r="E36" s="812"/>
      <c r="F36" s="812"/>
      <c r="G36" s="812"/>
    </row>
    <row r="37" spans="1:7" ht="41.25" customHeight="1" x14ac:dyDescent="0.15">
      <c r="C37" s="947" t="s">
        <v>701</v>
      </c>
      <c r="D37" s="947"/>
      <c r="E37" s="947"/>
      <c r="F37" s="947"/>
      <c r="G37" s="947"/>
    </row>
    <row r="38" spans="1:7" ht="18" customHeight="1" x14ac:dyDescent="0.15">
      <c r="A38" s="114" t="s">
        <v>116</v>
      </c>
      <c r="B38" s="114"/>
    </row>
    <row r="39" spans="1:7" ht="18" customHeight="1" x14ac:dyDescent="0.15">
      <c r="C39" s="891" t="s">
        <v>953</v>
      </c>
      <c r="D39" s="812"/>
      <c r="E39" s="812"/>
      <c r="F39" s="812"/>
      <c r="G39" s="812"/>
    </row>
    <row r="40" spans="1:7" ht="3" customHeight="1" x14ac:dyDescent="0.15"/>
    <row r="41" spans="1:7" ht="18" customHeight="1" x14ac:dyDescent="0.15">
      <c r="A41" s="114" t="s">
        <v>117</v>
      </c>
      <c r="B41" s="114"/>
    </row>
    <row r="42" spans="1:7" ht="18" customHeight="1" x14ac:dyDescent="0.15">
      <c r="C42" s="947" t="s">
        <v>954</v>
      </c>
      <c r="D42" s="947"/>
      <c r="E42" s="947"/>
      <c r="F42" s="947"/>
      <c r="G42" s="947"/>
    </row>
    <row r="43" spans="1:7" ht="29.25" customHeight="1" x14ac:dyDescent="0.15">
      <c r="B43" s="389"/>
      <c r="C43" s="947"/>
      <c r="D43" s="947"/>
      <c r="E43" s="947"/>
      <c r="F43" s="947"/>
      <c r="G43" s="947"/>
    </row>
  </sheetData>
  <mergeCells count="18">
    <mergeCell ref="C42:G43"/>
    <mergeCell ref="B12:G12"/>
    <mergeCell ref="C16:G16"/>
    <mergeCell ref="D17:D18"/>
    <mergeCell ref="E17:G18"/>
    <mergeCell ref="D21:G21"/>
    <mergeCell ref="D22:G22"/>
    <mergeCell ref="D23:G23"/>
    <mergeCell ref="C35:G35"/>
    <mergeCell ref="C37:G37"/>
    <mergeCell ref="C26:G27"/>
    <mergeCell ref="C31:G32"/>
    <mergeCell ref="A3:G3"/>
    <mergeCell ref="F5:G5"/>
    <mergeCell ref="B10:G10"/>
    <mergeCell ref="D19:D20"/>
    <mergeCell ref="E19:G20"/>
    <mergeCell ref="F6:G6"/>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topLeftCell="A28" zoomScaleNormal="64" zoomScaleSheetLayoutView="100" workbookViewId="0">
      <selection activeCell="N53" sqref="N53"/>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9" t="s">
        <v>891</v>
      </c>
      <c r="D2" s="120"/>
      <c r="M2" s="1011" t="str">
        <f>'様式1-1号'!E2</f>
        <v>平成○年○月○日</v>
      </c>
      <c r="N2" s="1012"/>
    </row>
    <row r="3" spans="1:16" s="5" customFormat="1" ht="42.75" customHeight="1" x14ac:dyDescent="0.15">
      <c r="A3" s="9"/>
      <c r="D3" s="120"/>
      <c r="E3" s="121"/>
    </row>
    <row r="4" spans="1:16" s="5" customFormat="1" ht="76.5" customHeight="1" x14ac:dyDescent="0.15">
      <c r="B4" s="1037" t="s">
        <v>1117</v>
      </c>
      <c r="C4" s="1038"/>
      <c r="D4" s="1038"/>
      <c r="E4" s="1038"/>
      <c r="F4" s="1038"/>
      <c r="G4" s="1038"/>
      <c r="H4" s="1038"/>
      <c r="I4" s="1038"/>
      <c r="J4" s="1038"/>
      <c r="K4" s="1038"/>
      <c r="L4" s="1038"/>
      <c r="M4" s="1038"/>
      <c r="N4" s="1038"/>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013" t="s">
        <v>1290</v>
      </c>
      <c r="E6" s="1013"/>
      <c r="F6" s="1018" t="s">
        <v>702</v>
      </c>
      <c r="G6" s="1019"/>
      <c r="H6" s="1019"/>
      <c r="I6" s="1019"/>
      <c r="J6" s="1019"/>
      <c r="K6" s="1019"/>
      <c r="L6" s="1020"/>
    </row>
    <row r="7" spans="1:16" s="5" customFormat="1" ht="30.75" customHeight="1" x14ac:dyDescent="0.15">
      <c r="D7" s="1014" t="s">
        <v>204</v>
      </c>
      <c r="E7" s="1014"/>
      <c r="F7" s="1015" t="str">
        <f>'はじめに（PC）'!D4&amp;""</f>
        <v>あいうえお活動組織</v>
      </c>
      <c r="G7" s="1016"/>
      <c r="H7" s="1016"/>
      <c r="I7" s="1016"/>
      <c r="J7" s="1016"/>
      <c r="K7" s="1016"/>
      <c r="L7" s="1017"/>
      <c r="P7" s="50"/>
    </row>
    <row r="8" spans="1:16" s="5" customFormat="1" ht="11.25" customHeight="1" x14ac:dyDescent="0.15">
      <c r="D8" s="646"/>
      <c r="E8" s="646"/>
      <c r="F8" s="39"/>
      <c r="G8" s="123"/>
      <c r="H8" s="123"/>
      <c r="I8" s="123"/>
      <c r="J8" s="123"/>
      <c r="K8" s="123"/>
      <c r="L8" s="123"/>
    </row>
    <row r="9" spans="1:16" s="5" customFormat="1" ht="19.5" customHeight="1" x14ac:dyDescent="0.15">
      <c r="D9" s="1013" t="s">
        <v>1290</v>
      </c>
      <c r="E9" s="1013"/>
      <c r="F9" s="1018" t="s">
        <v>703</v>
      </c>
      <c r="G9" s="1019"/>
      <c r="H9" s="1019"/>
      <c r="I9" s="1019"/>
      <c r="J9" s="1019"/>
      <c r="K9" s="1019"/>
      <c r="L9" s="1020"/>
    </row>
    <row r="10" spans="1:16" s="5" customFormat="1" ht="30.75" customHeight="1" x14ac:dyDescent="0.15">
      <c r="D10" s="1014" t="s">
        <v>205</v>
      </c>
      <c r="E10" s="1014"/>
      <c r="F10" s="1015" t="str">
        <f>'はじめに（PC）'!D5&amp;""</f>
        <v>多面　太郎</v>
      </c>
      <c r="G10" s="1016"/>
      <c r="H10" s="1016"/>
      <c r="I10" s="1016"/>
      <c r="J10" s="1016"/>
      <c r="K10" s="1016"/>
      <c r="L10" s="522" t="s">
        <v>705</v>
      </c>
      <c r="P10" s="50"/>
    </row>
    <row r="11" spans="1:16" s="5" customFormat="1" ht="11.25" customHeight="1" x14ac:dyDescent="0.15">
      <c r="D11" s="646"/>
      <c r="E11" s="646"/>
      <c r="F11" s="124"/>
      <c r="H11" s="124"/>
      <c r="I11" s="124"/>
      <c r="J11" s="124"/>
      <c r="K11" s="124"/>
      <c r="L11" s="124"/>
    </row>
    <row r="12" spans="1:16" s="5" customFormat="1" ht="21.75" customHeight="1" x14ac:dyDescent="0.15">
      <c r="D12" s="1013" t="s">
        <v>1290</v>
      </c>
      <c r="E12" s="1013"/>
      <c r="F12" s="1018" t="s">
        <v>704</v>
      </c>
      <c r="G12" s="1019"/>
      <c r="H12" s="1019"/>
      <c r="I12" s="1019"/>
      <c r="J12" s="1019"/>
      <c r="K12" s="1019"/>
      <c r="L12" s="1020"/>
    </row>
    <row r="13" spans="1:16" s="5" customFormat="1" ht="30.75" customHeight="1" x14ac:dyDescent="0.15">
      <c r="D13" s="1014" t="s">
        <v>181</v>
      </c>
      <c r="E13" s="1014"/>
      <c r="F13" s="1015" t="str">
        <f>'はじめに（PC）'!D6&amp;""</f>
        <v>○○県△△市○町○-○-○</v>
      </c>
      <c r="G13" s="1016"/>
      <c r="H13" s="1016"/>
      <c r="I13" s="1016"/>
      <c r="J13" s="1016"/>
      <c r="K13" s="1016"/>
      <c r="L13" s="1017"/>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356" t="s">
        <v>706</v>
      </c>
      <c r="E16" s="1027" t="s">
        <v>707</v>
      </c>
      <c r="F16" s="1027"/>
      <c r="G16" s="1027"/>
      <c r="H16" s="1027"/>
      <c r="I16" s="1027"/>
      <c r="J16" s="1027"/>
      <c r="K16" s="1027"/>
      <c r="L16" s="1027"/>
      <c r="M16" s="1027"/>
      <c r="N16" s="1027"/>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182</v>
      </c>
      <c r="E18" s="127"/>
      <c r="F18" s="126"/>
      <c r="G18" s="126"/>
      <c r="H18" s="122"/>
      <c r="I18" s="122"/>
      <c r="J18" s="122"/>
      <c r="K18" s="122"/>
      <c r="L18" s="122"/>
      <c r="M18" s="122"/>
      <c r="N18" s="122"/>
    </row>
    <row r="19" spans="1:35" s="5" customFormat="1" ht="21.75" customHeight="1" x14ac:dyDescent="0.15">
      <c r="D19" s="362" t="str">
        <f>'様式1-1号'!C17</f>
        <v>■</v>
      </c>
      <c r="E19" s="1058" t="s">
        <v>301</v>
      </c>
      <c r="F19" s="1059"/>
      <c r="G19" s="1059"/>
      <c r="H19" s="1059"/>
      <c r="I19" s="1059"/>
      <c r="J19" s="1059"/>
      <c r="K19" s="1059"/>
      <c r="L19" s="1060"/>
      <c r="M19" s="363" t="s">
        <v>184</v>
      </c>
    </row>
    <row r="20" spans="1:35" s="5" customFormat="1" ht="21.75" customHeight="1" x14ac:dyDescent="0.15">
      <c r="D20" s="364" t="str">
        <f>'様式1-1号'!C18</f>
        <v>□</v>
      </c>
      <c r="E20" s="1058" t="s">
        <v>1102</v>
      </c>
      <c r="F20" s="1059"/>
      <c r="G20" s="1059"/>
      <c r="H20" s="1059"/>
      <c r="I20" s="1059"/>
      <c r="J20" s="1059"/>
      <c r="K20" s="1059"/>
      <c r="L20" s="1060"/>
      <c r="M20" s="363" t="s">
        <v>185</v>
      </c>
    </row>
    <row r="21" spans="1:35" s="5" customFormat="1" ht="21.75" customHeight="1" x14ac:dyDescent="0.15">
      <c r="D21" s="364" t="str">
        <f>'様式1-1号'!C19</f>
        <v>□</v>
      </c>
      <c r="E21" s="1058" t="s">
        <v>1103</v>
      </c>
      <c r="F21" s="1059"/>
      <c r="G21" s="1059"/>
      <c r="H21" s="1059"/>
      <c r="I21" s="1059"/>
      <c r="J21" s="1059"/>
      <c r="K21" s="1059"/>
      <c r="L21" s="1060"/>
      <c r="M21" s="363" t="s">
        <v>185</v>
      </c>
    </row>
    <row r="22" spans="1:35" s="5" customFormat="1" ht="21.75" customHeight="1" x14ac:dyDescent="0.15">
      <c r="D22" s="364" t="str">
        <f>'様式1-1号'!C22</f>
        <v>□</v>
      </c>
      <c r="E22" s="1061" t="s">
        <v>1104</v>
      </c>
      <c r="F22" s="1062"/>
      <c r="G22" s="1062"/>
      <c r="H22" s="1062"/>
      <c r="I22" s="1062"/>
      <c r="J22" s="1062"/>
      <c r="K22" s="1062"/>
      <c r="L22" s="1063"/>
      <c r="M22" s="363" t="s">
        <v>185</v>
      </c>
    </row>
    <row r="23" spans="1:35" s="5" customFormat="1" ht="28.5" customHeight="1" x14ac:dyDescent="0.15">
      <c r="C23" s="138"/>
      <c r="D23" s="164" t="s">
        <v>186</v>
      </c>
      <c r="E23" s="554"/>
      <c r="F23" s="554"/>
      <c r="G23" s="554"/>
      <c r="H23" s="555"/>
      <c r="I23" s="556"/>
      <c r="J23" s="556"/>
      <c r="K23" s="556"/>
      <c r="L23" s="556"/>
      <c r="M23" s="556"/>
      <c r="N23" s="556"/>
    </row>
    <row r="24" spans="1:35" s="5" customFormat="1" ht="48.75" customHeight="1" x14ac:dyDescent="0.15">
      <c r="C24" s="138"/>
      <c r="D24" s="392"/>
      <c r="E24" s="554"/>
      <c r="F24" s="554"/>
      <c r="G24" s="554"/>
      <c r="H24" s="554"/>
      <c r="I24" s="556"/>
      <c r="J24" s="556"/>
      <c r="K24" s="556"/>
      <c r="L24" s="556"/>
      <c r="M24" s="556"/>
      <c r="N24" s="556"/>
    </row>
    <row r="25" spans="1:35" s="5" customFormat="1" ht="14.25" customHeight="1" x14ac:dyDescent="0.15">
      <c r="C25" s="138" t="s">
        <v>708</v>
      </c>
      <c r="D25" s="164"/>
      <c r="E25" s="164"/>
      <c r="F25" s="164"/>
      <c r="G25" s="164"/>
      <c r="H25" s="138"/>
      <c r="I25" s="138"/>
      <c r="J25" s="138"/>
      <c r="K25" s="138"/>
      <c r="L25" s="138"/>
      <c r="M25" s="138"/>
      <c r="N25" s="138"/>
    </row>
    <row r="26" spans="1:35" s="5" customFormat="1" ht="45.75" customHeight="1" x14ac:dyDescent="0.15">
      <c r="A26" s="128"/>
      <c r="B26" s="128"/>
      <c r="C26" s="1028" t="s">
        <v>709</v>
      </c>
      <c r="D26" s="1028"/>
      <c r="E26" s="1028"/>
      <c r="F26" s="1028"/>
      <c r="G26" s="1028"/>
      <c r="H26" s="1028"/>
      <c r="I26" s="1028"/>
      <c r="J26" s="1028"/>
      <c r="K26" s="1028"/>
      <c r="L26" s="1028"/>
      <c r="M26" s="1028"/>
      <c r="N26" s="1028"/>
    </row>
    <row r="27" spans="1:35" ht="19.5" customHeight="1" x14ac:dyDescent="0.15">
      <c r="A27" s="174" t="s">
        <v>47</v>
      </c>
      <c r="B27" s="254"/>
      <c r="C27" s="254"/>
      <c r="D27" s="254"/>
      <c r="E27" s="254"/>
      <c r="F27" s="254"/>
      <c r="G27" s="254"/>
      <c r="H27" s="254"/>
      <c r="I27" s="254"/>
      <c r="J27" s="2"/>
      <c r="K27" s="2"/>
      <c r="L27" s="2"/>
      <c r="M27" s="2"/>
      <c r="N27" s="2"/>
    </row>
    <row r="28" spans="1:35" ht="28.5" customHeight="1" x14ac:dyDescent="0.15">
      <c r="A28" s="174"/>
      <c r="B28" s="1043" t="s">
        <v>331</v>
      </c>
      <c r="C28" s="1043"/>
      <c r="D28" s="1043"/>
      <c r="E28" s="1043"/>
      <c r="F28" s="1043"/>
      <c r="G28" s="1043"/>
      <c r="H28" s="1043"/>
      <c r="I28" s="1043"/>
      <c r="J28" s="1043"/>
      <c r="K28" s="1043"/>
      <c r="L28" s="1043"/>
      <c r="M28" s="1043"/>
      <c r="N28" s="1043"/>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1247</v>
      </c>
      <c r="C29" s="119"/>
      <c r="D29" s="39"/>
      <c r="E29" s="39"/>
      <c r="F29" s="129"/>
      <c r="G29" s="129"/>
      <c r="H29" s="130"/>
      <c r="I29" s="130"/>
      <c r="J29" s="2"/>
      <c r="K29" s="2"/>
      <c r="L29" s="2"/>
      <c r="M29" s="131"/>
      <c r="N29" s="2"/>
    </row>
    <row r="30" spans="1:35" ht="31.5" customHeight="1" x14ac:dyDescent="0.15">
      <c r="A30" s="132"/>
      <c r="B30" s="1048"/>
      <c r="C30" s="1049"/>
      <c r="D30" s="1064" t="s">
        <v>46</v>
      </c>
      <c r="E30" s="1045"/>
      <c r="F30" s="1044" t="s">
        <v>45</v>
      </c>
      <c r="G30" s="1045"/>
      <c r="H30" s="1046" t="s">
        <v>188</v>
      </c>
      <c r="I30" s="1047"/>
      <c r="J30" s="1044" t="s">
        <v>955</v>
      </c>
      <c r="K30" s="1045"/>
      <c r="L30" s="557" t="s">
        <v>955</v>
      </c>
      <c r="M30" s="2"/>
      <c r="N30" s="2"/>
    </row>
    <row r="31" spans="1:35" ht="9" customHeight="1" x14ac:dyDescent="0.15">
      <c r="A31" s="132"/>
      <c r="B31" s="975" t="s">
        <v>189</v>
      </c>
      <c r="C31" s="976"/>
      <c r="D31" s="957"/>
      <c r="E31" s="958"/>
      <c r="F31" s="957"/>
      <c r="G31" s="958"/>
      <c r="H31" s="980"/>
      <c r="I31" s="1042"/>
      <c r="J31" s="957"/>
      <c r="K31" s="958"/>
      <c r="L31" s="892"/>
      <c r="M31" s="365"/>
      <c r="N31" s="2"/>
    </row>
    <row r="32" spans="1:35" ht="22.5" customHeight="1" x14ac:dyDescent="0.15">
      <c r="A32" s="132"/>
      <c r="B32" s="977"/>
      <c r="C32" s="978"/>
      <c r="D32" s="1033" t="s">
        <v>1343</v>
      </c>
      <c r="E32" s="1034"/>
      <c r="F32" s="1033" t="s">
        <v>1345</v>
      </c>
      <c r="G32" s="1034"/>
      <c r="H32" s="1035">
        <v>5</v>
      </c>
      <c r="I32" s="1036"/>
      <c r="J32" s="1033" t="s">
        <v>1344</v>
      </c>
      <c r="K32" s="1034"/>
      <c r="L32" s="893" t="s">
        <v>1344</v>
      </c>
      <c r="M32" s="365"/>
      <c r="N32" s="2"/>
    </row>
    <row r="33" spans="1:27" ht="6.75" customHeight="1" x14ac:dyDescent="0.15">
      <c r="A33" s="132"/>
      <c r="B33" s="975" t="s">
        <v>362</v>
      </c>
      <c r="C33" s="976"/>
      <c r="D33" s="957"/>
      <c r="E33" s="958"/>
      <c r="F33" s="957"/>
      <c r="G33" s="958"/>
      <c r="H33" s="980"/>
      <c r="I33" s="1042"/>
      <c r="J33" s="957"/>
      <c r="K33" s="958"/>
      <c r="L33" s="894"/>
      <c r="M33" s="365"/>
      <c r="N33" s="2"/>
    </row>
    <row r="34" spans="1:27" ht="22.5" customHeight="1" x14ac:dyDescent="0.15">
      <c r="A34" s="132"/>
      <c r="B34" s="977"/>
      <c r="C34" s="978"/>
      <c r="D34" s="1033" t="s">
        <v>1343</v>
      </c>
      <c r="E34" s="1034"/>
      <c r="F34" s="1033" t="s">
        <v>1345</v>
      </c>
      <c r="G34" s="1034"/>
      <c r="H34" s="1035">
        <v>5</v>
      </c>
      <c r="I34" s="1036"/>
      <c r="J34" s="1033" t="s">
        <v>1344</v>
      </c>
      <c r="K34" s="1034"/>
      <c r="L34" s="895" t="s">
        <v>1344</v>
      </c>
      <c r="M34" s="365"/>
      <c r="N34" s="2"/>
    </row>
    <row r="35" spans="1:27" ht="6.75" customHeight="1" x14ac:dyDescent="0.15">
      <c r="A35" s="132"/>
      <c r="B35" s="975" t="s">
        <v>363</v>
      </c>
      <c r="C35" s="976"/>
      <c r="D35" s="957"/>
      <c r="E35" s="979"/>
      <c r="F35" s="957"/>
      <c r="G35" s="979"/>
      <c r="H35" s="980"/>
      <c r="I35" s="981"/>
      <c r="J35" s="957"/>
      <c r="K35" s="979"/>
      <c r="L35" s="892"/>
      <c r="M35" s="365"/>
      <c r="N35" s="2"/>
    </row>
    <row r="36" spans="1:27" ht="22.5" customHeight="1" x14ac:dyDescent="0.15">
      <c r="A36" s="132"/>
      <c r="B36" s="977"/>
      <c r="C36" s="978"/>
      <c r="D36" s="1033" t="s">
        <v>1343</v>
      </c>
      <c r="E36" s="1034"/>
      <c r="F36" s="1033" t="s">
        <v>1345</v>
      </c>
      <c r="G36" s="1034"/>
      <c r="H36" s="1035">
        <v>5</v>
      </c>
      <c r="I36" s="1036"/>
      <c r="J36" s="1033" t="s">
        <v>1344</v>
      </c>
      <c r="K36" s="1034"/>
      <c r="L36" s="893" t="s">
        <v>1344</v>
      </c>
      <c r="M36" s="365"/>
      <c r="N36" s="2"/>
    </row>
    <row r="37" spans="1:27" ht="9" customHeight="1" x14ac:dyDescent="0.15">
      <c r="A37" s="132"/>
      <c r="B37" s="975" t="s">
        <v>190</v>
      </c>
      <c r="C37" s="976"/>
      <c r="D37" s="1065"/>
      <c r="E37" s="1066"/>
      <c r="F37" s="1065"/>
      <c r="G37" s="1066"/>
      <c r="H37" s="1067"/>
      <c r="I37" s="1068"/>
      <c r="J37" s="1065"/>
      <c r="K37" s="1066"/>
      <c r="L37" s="896"/>
      <c r="M37" s="365"/>
      <c r="N37" s="2"/>
    </row>
    <row r="38" spans="1:27" ht="22.5" customHeight="1" x14ac:dyDescent="0.15">
      <c r="A38" s="132"/>
      <c r="B38" s="977"/>
      <c r="C38" s="978"/>
      <c r="D38" s="1031" t="s">
        <v>1344</v>
      </c>
      <c r="E38" s="1032"/>
      <c r="F38" s="1031" t="s">
        <v>1344</v>
      </c>
      <c r="G38" s="1032"/>
      <c r="H38" s="1029">
        <v>0</v>
      </c>
      <c r="I38" s="1030"/>
      <c r="J38" s="1031" t="s">
        <v>1344</v>
      </c>
      <c r="K38" s="1032"/>
      <c r="L38" s="897" t="s">
        <v>1344</v>
      </c>
      <c r="M38" s="365"/>
      <c r="N38" s="2"/>
    </row>
    <row r="39" spans="1:27" ht="9" customHeight="1" x14ac:dyDescent="0.15">
      <c r="A39" s="132"/>
      <c r="B39" s="975" t="s">
        <v>191</v>
      </c>
      <c r="C39" s="976"/>
      <c r="D39" s="1065"/>
      <c r="E39" s="1066"/>
      <c r="F39" s="1065"/>
      <c r="G39" s="1066"/>
      <c r="H39" s="1067"/>
      <c r="I39" s="1068"/>
      <c r="J39" s="1065"/>
      <c r="K39" s="1066"/>
      <c r="L39" s="896"/>
      <c r="M39" s="365"/>
      <c r="N39" s="2"/>
    </row>
    <row r="40" spans="1:27" ht="22.5" customHeight="1" x14ac:dyDescent="0.15">
      <c r="A40" s="132"/>
      <c r="B40" s="977"/>
      <c r="C40" s="978"/>
      <c r="D40" s="1031" t="s">
        <v>1344</v>
      </c>
      <c r="E40" s="1032"/>
      <c r="F40" s="1031" t="s">
        <v>1344</v>
      </c>
      <c r="G40" s="1032"/>
      <c r="H40" s="1029">
        <v>0</v>
      </c>
      <c r="I40" s="1030"/>
      <c r="J40" s="1031" t="s">
        <v>1344</v>
      </c>
      <c r="K40" s="1032"/>
      <c r="L40" s="897" t="s">
        <v>1344</v>
      </c>
      <c r="M40" s="365"/>
      <c r="N40" s="2"/>
    </row>
    <row r="41" spans="1:27" s="46" customFormat="1" ht="22.5" customHeight="1" x14ac:dyDescent="0.15">
      <c r="A41" s="174"/>
      <c r="B41" s="119" t="s">
        <v>1248</v>
      </c>
      <c r="M41" s="133"/>
      <c r="N41" s="133"/>
      <c r="O41" s="47"/>
      <c r="P41" s="47"/>
      <c r="Q41" s="48"/>
      <c r="R41" s="47"/>
      <c r="S41" s="47"/>
      <c r="T41" s="47"/>
      <c r="U41" s="47"/>
      <c r="V41" s="47"/>
      <c r="Y41" s="47"/>
      <c r="Z41" s="47"/>
      <c r="AA41" s="47"/>
    </row>
    <row r="42" spans="1:27" ht="21" customHeight="1" x14ac:dyDescent="0.15">
      <c r="A42" s="134"/>
      <c r="B42" s="971" t="s">
        <v>710</v>
      </c>
      <c r="C42" s="972"/>
      <c r="D42" s="186"/>
      <c r="E42" s="100"/>
      <c r="F42" s="100"/>
      <c r="G42" s="100"/>
      <c r="H42" s="100"/>
      <c r="I42" s="100"/>
      <c r="J42" s="100"/>
      <c r="K42" s="55"/>
      <c r="L42" s="1021" t="s">
        <v>163</v>
      </c>
      <c r="M42" s="1023" t="s">
        <v>309</v>
      </c>
      <c r="N42" s="1025" t="s">
        <v>793</v>
      </c>
    </row>
    <row r="43" spans="1:27" ht="21" customHeight="1" x14ac:dyDescent="0.15">
      <c r="A43" s="134"/>
      <c r="B43" s="973"/>
      <c r="C43" s="974"/>
      <c r="D43" s="1078" t="s">
        <v>40</v>
      </c>
      <c r="E43" s="1079"/>
      <c r="F43" s="1078" t="s">
        <v>44</v>
      </c>
      <c r="G43" s="1079"/>
      <c r="H43" s="1078" t="s">
        <v>43</v>
      </c>
      <c r="I43" s="1079"/>
      <c r="J43" s="1078" t="s">
        <v>192</v>
      </c>
      <c r="K43" s="1079"/>
      <c r="L43" s="1022"/>
      <c r="M43" s="1024"/>
      <c r="N43" s="1026"/>
    </row>
    <row r="44" spans="1:27" ht="9" customHeight="1" x14ac:dyDescent="0.15">
      <c r="A44" s="134"/>
      <c r="B44" s="99"/>
      <c r="C44" s="983" t="s">
        <v>311</v>
      </c>
      <c r="D44" s="994"/>
      <c r="E44" s="995"/>
      <c r="F44" s="994"/>
      <c r="G44" s="995"/>
      <c r="H44" s="994"/>
      <c r="I44" s="995"/>
      <c r="J44" s="987"/>
      <c r="K44" s="988"/>
      <c r="L44" s="882">
        <f>SUM(D44,F44,H44)</f>
        <v>0</v>
      </c>
      <c r="M44" s="813"/>
      <c r="N44" s="701"/>
    </row>
    <row r="45" spans="1:27" ht="22.5" customHeight="1" x14ac:dyDescent="0.15">
      <c r="A45" s="134"/>
      <c r="B45" s="99"/>
      <c r="C45" s="984"/>
      <c r="D45" s="985">
        <v>10000</v>
      </c>
      <c r="E45" s="986"/>
      <c r="F45" s="985">
        <v>1000</v>
      </c>
      <c r="G45" s="986"/>
      <c r="H45" s="985">
        <v>100</v>
      </c>
      <c r="I45" s="986"/>
      <c r="J45" s="989"/>
      <c r="K45" s="990"/>
      <c r="L45" s="883">
        <f>SUM(D45:I45)</f>
        <v>11100</v>
      </c>
      <c r="M45" s="814">
        <v>10</v>
      </c>
      <c r="N45" s="701">
        <f>SUM(活動計画書!I16,活動計画書!I28,活動計画書!I40,加算措置!I13,加算措置!I39,加算措置!I66)+IFERROR(VLOOKUP("○",加算措置!I71:P73,5,FALSE),0)</f>
        <v>11214780</v>
      </c>
    </row>
    <row r="46" spans="1:27" ht="9" customHeight="1" x14ac:dyDescent="0.15">
      <c r="A46" s="134"/>
      <c r="B46" s="99"/>
      <c r="C46" s="959" t="s">
        <v>310</v>
      </c>
      <c r="D46" s="991"/>
      <c r="E46" s="996"/>
      <c r="F46" s="991"/>
      <c r="G46" s="996"/>
      <c r="H46" s="991"/>
      <c r="I46" s="996"/>
      <c r="J46" s="991"/>
      <c r="K46" s="996"/>
      <c r="L46" s="536">
        <f>SUM(D46:K46)</f>
        <v>0</v>
      </c>
      <c r="M46" s="536"/>
      <c r="N46" s="537"/>
    </row>
    <row r="47" spans="1:27" ht="18.600000000000001" customHeight="1" x14ac:dyDescent="0.15">
      <c r="A47" s="134"/>
      <c r="B47" s="99"/>
      <c r="C47" s="960"/>
      <c r="D47" s="999">
        <v>0</v>
      </c>
      <c r="E47" s="1000"/>
      <c r="F47" s="999">
        <v>0</v>
      </c>
      <c r="G47" s="1000"/>
      <c r="H47" s="999">
        <v>0</v>
      </c>
      <c r="I47" s="1000"/>
      <c r="J47" s="999">
        <v>0</v>
      </c>
      <c r="K47" s="1000"/>
      <c r="L47" s="1001">
        <f>SUM(D47:J47)</f>
        <v>0</v>
      </c>
      <c r="M47" s="997">
        <v>0</v>
      </c>
      <c r="N47" s="962">
        <v>0</v>
      </c>
    </row>
    <row r="48" spans="1:27" ht="9" customHeight="1" x14ac:dyDescent="0.15">
      <c r="A48" s="134"/>
      <c r="B48" s="366"/>
      <c r="C48" s="960"/>
      <c r="D48" s="953" t="s">
        <v>193</v>
      </c>
      <c r="E48" s="373"/>
      <c r="F48" s="955" t="s">
        <v>193</v>
      </c>
      <c r="G48" s="373"/>
      <c r="H48" s="955" t="s">
        <v>193</v>
      </c>
      <c r="I48" s="373"/>
      <c r="J48" s="955" t="s">
        <v>193</v>
      </c>
      <c r="K48" s="373"/>
      <c r="L48" s="1001"/>
      <c r="M48" s="997"/>
      <c r="N48" s="962"/>
    </row>
    <row r="49" spans="1:35" ht="22.5" customHeight="1" x14ac:dyDescent="0.15">
      <c r="A49" s="134"/>
      <c r="B49" s="358"/>
      <c r="C49" s="961"/>
      <c r="D49" s="954"/>
      <c r="E49" s="372"/>
      <c r="F49" s="956"/>
      <c r="G49" s="372"/>
      <c r="H49" s="956"/>
      <c r="I49" s="372"/>
      <c r="J49" s="956"/>
      <c r="K49" s="372"/>
      <c r="L49" s="1002"/>
      <c r="M49" s="998"/>
      <c r="N49" s="963"/>
    </row>
    <row r="50" spans="1:35" ht="10.5" customHeight="1" x14ac:dyDescent="0.15">
      <c r="A50" s="134"/>
      <c r="B50" s="964" t="s">
        <v>194</v>
      </c>
      <c r="C50" s="966" t="s">
        <v>330</v>
      </c>
      <c r="D50" s="991">
        <v>0</v>
      </c>
      <c r="E50" s="992"/>
      <c r="F50" s="992"/>
      <c r="G50" s="992"/>
      <c r="H50" s="992"/>
      <c r="I50" s="992"/>
      <c r="J50" s="992"/>
      <c r="K50" s="992"/>
      <c r="L50" s="992"/>
      <c r="M50" s="993"/>
      <c r="N50" s="537"/>
      <c r="O50" s="38"/>
      <c r="P50" s="38"/>
      <c r="Q50" s="38"/>
      <c r="R50" s="38"/>
      <c r="S50" s="38"/>
      <c r="T50" s="38"/>
      <c r="U50" s="38"/>
      <c r="V50" s="38"/>
      <c r="W50" s="38"/>
      <c r="X50" s="38"/>
      <c r="Y50" s="38"/>
      <c r="Z50" s="38"/>
      <c r="AA50" s="38"/>
      <c r="AB50" s="38"/>
      <c r="AC50" s="38"/>
      <c r="AD50" s="38"/>
      <c r="AE50" s="38"/>
      <c r="AF50" s="38"/>
      <c r="AG50" s="38"/>
      <c r="AH50" s="38"/>
      <c r="AI50" s="38"/>
    </row>
    <row r="51" spans="1:35" ht="18.600000000000001" customHeight="1" x14ac:dyDescent="0.15">
      <c r="A51" s="134"/>
      <c r="B51" s="965"/>
      <c r="C51" s="967"/>
      <c r="D51" s="968">
        <v>0</v>
      </c>
      <c r="E51" s="969"/>
      <c r="F51" s="969"/>
      <c r="G51" s="969"/>
      <c r="H51" s="969"/>
      <c r="I51" s="969"/>
      <c r="J51" s="969"/>
      <c r="K51" s="969"/>
      <c r="L51" s="969"/>
      <c r="M51" s="970"/>
      <c r="N51" s="538">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073" t="s">
        <v>1246</v>
      </c>
      <c r="C52" s="1073"/>
      <c r="D52" s="1073"/>
      <c r="E52" s="1073"/>
      <c r="F52" s="1073"/>
      <c r="G52" s="1073"/>
      <c r="H52" s="1073"/>
      <c r="I52" s="1073"/>
      <c r="J52" s="1073"/>
      <c r="K52" s="1073"/>
      <c r="L52" s="1073"/>
      <c r="M52" s="1073"/>
      <c r="N52" s="1073"/>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052" t="s">
        <v>195</v>
      </c>
      <c r="C53" s="1053"/>
      <c r="D53" s="1053"/>
      <c r="E53" s="1054"/>
      <c r="F53" s="1074" t="s">
        <v>16</v>
      </c>
      <c r="G53" s="1074"/>
      <c r="H53" s="1074" t="s">
        <v>17</v>
      </c>
      <c r="I53" s="1074"/>
      <c r="J53" s="1005" t="s">
        <v>18</v>
      </c>
      <c r="K53" s="1006"/>
    </row>
    <row r="54" spans="1:35" s="28" customFormat="1" ht="9" customHeight="1" x14ac:dyDescent="0.15">
      <c r="A54" s="135"/>
      <c r="B54" s="1055"/>
      <c r="C54" s="1056"/>
      <c r="D54" s="1056"/>
      <c r="E54" s="1057"/>
      <c r="F54" s="1007"/>
      <c r="G54" s="1007"/>
      <c r="H54" s="1007"/>
      <c r="I54" s="1007"/>
      <c r="J54" s="1091"/>
      <c r="K54" s="1091"/>
    </row>
    <row r="55" spans="1:35" s="28" customFormat="1" ht="22.5" customHeight="1" x14ac:dyDescent="0.15">
      <c r="A55" s="135"/>
      <c r="B55" s="1055"/>
      <c r="C55" s="1056"/>
      <c r="D55" s="1056"/>
      <c r="E55" s="1057"/>
      <c r="F55" s="1003">
        <v>8.1999999999999993</v>
      </c>
      <c r="G55" s="1004"/>
      <c r="H55" s="1008">
        <v>7.5</v>
      </c>
      <c r="I55" s="1008"/>
      <c r="J55" s="1009">
        <v>5</v>
      </c>
      <c r="K55" s="1010"/>
    </row>
    <row r="56" spans="1:35" s="28" customFormat="1" ht="9" customHeight="1" x14ac:dyDescent="0.15">
      <c r="A56" s="135"/>
      <c r="B56" s="357"/>
      <c r="C56" s="1085" t="s">
        <v>956</v>
      </c>
      <c r="D56" s="1086"/>
      <c r="E56" s="1087"/>
      <c r="F56" s="1050"/>
      <c r="G56" s="1050"/>
      <c r="H56" s="1050"/>
      <c r="I56" s="1050"/>
      <c r="J56" s="1051"/>
      <c r="K56" s="1051"/>
    </row>
    <row r="57" spans="1:35" s="28" customFormat="1" ht="22.5" customHeight="1" x14ac:dyDescent="0.15">
      <c r="A57" s="135"/>
      <c r="B57" s="56"/>
      <c r="C57" s="1088"/>
      <c r="D57" s="1089"/>
      <c r="E57" s="1090"/>
      <c r="F57" s="1004">
        <v>1.6</v>
      </c>
      <c r="G57" s="1004"/>
      <c r="H57" s="1008">
        <v>0.5</v>
      </c>
      <c r="I57" s="1008"/>
      <c r="J57" s="1009">
        <v>3</v>
      </c>
      <c r="K57" s="1010"/>
    </row>
    <row r="58" spans="1:35" s="28" customFormat="1" ht="18" customHeight="1" x14ac:dyDescent="0.15">
      <c r="A58" s="135"/>
      <c r="B58" s="982" t="s">
        <v>983</v>
      </c>
      <c r="C58" s="982"/>
      <c r="D58" s="982"/>
      <c r="E58" s="982"/>
      <c r="F58" s="982"/>
      <c r="G58" s="982"/>
      <c r="H58" s="982"/>
      <c r="I58" s="982"/>
      <c r="J58" s="982"/>
      <c r="K58" s="982"/>
      <c r="L58" s="982"/>
      <c r="M58" s="982"/>
      <c r="N58" s="982"/>
    </row>
    <row r="59" spans="1:35" s="50" customFormat="1" ht="20.45" customHeight="1" x14ac:dyDescent="0.15">
      <c r="B59" s="46" t="s">
        <v>1249</v>
      </c>
    </row>
    <row r="60" spans="1:35" s="61" customFormat="1" ht="21" customHeight="1" x14ac:dyDescent="0.15">
      <c r="A60" s="523"/>
      <c r="B60" s="647" t="s">
        <v>196</v>
      </c>
      <c r="E60" s="136"/>
    </row>
    <row r="61" spans="1:35" s="50" customFormat="1" ht="20.45" customHeight="1" x14ac:dyDescent="0.15">
      <c r="B61" s="46" t="s">
        <v>1250</v>
      </c>
    </row>
    <row r="62" spans="1:35" s="50" customFormat="1" ht="31.5" customHeight="1" x14ac:dyDescent="0.15">
      <c r="A62" s="523"/>
      <c r="B62" s="1069" t="s">
        <v>1252</v>
      </c>
      <c r="C62" s="1069"/>
      <c r="D62" s="1069"/>
      <c r="E62" s="1069"/>
      <c r="F62" s="1069"/>
      <c r="G62" s="1069"/>
      <c r="H62" s="1069"/>
      <c r="I62" s="1069"/>
      <c r="J62" s="1069"/>
      <c r="K62" s="1069"/>
      <c r="L62" s="1069"/>
      <c r="M62" s="1069"/>
      <c r="N62" s="1069"/>
    </row>
    <row r="63" spans="1:35" s="50" customFormat="1" ht="20.45" customHeight="1" x14ac:dyDescent="0.15">
      <c r="B63" s="46" t="s">
        <v>1251</v>
      </c>
      <c r="D63" s="46"/>
      <c r="E63" s="46"/>
      <c r="F63" s="46"/>
      <c r="G63" s="46"/>
      <c r="H63" s="46"/>
      <c r="I63" s="46"/>
      <c r="J63" s="46"/>
      <c r="K63" s="46"/>
      <c r="L63" s="46"/>
    </row>
    <row r="64" spans="1:35" s="50" customFormat="1" ht="30" customHeight="1" x14ac:dyDescent="0.15">
      <c r="B64" s="1005" t="s">
        <v>197</v>
      </c>
      <c r="C64" s="1006"/>
      <c r="D64" s="1075" t="s">
        <v>312</v>
      </c>
      <c r="E64" s="1076"/>
      <c r="F64" s="1076"/>
      <c r="G64" s="1076"/>
      <c r="H64" s="1077"/>
    </row>
    <row r="65" spans="2:34" s="50" customFormat="1" ht="9" customHeight="1" x14ac:dyDescent="0.15">
      <c r="B65" s="1080">
        <f>L44+L46-D65</f>
        <v>0</v>
      </c>
      <c r="C65" s="1081"/>
      <c r="D65" s="1082"/>
      <c r="E65" s="1083"/>
      <c r="F65" s="1083"/>
      <c r="G65" s="1083"/>
      <c r="H65" s="1084"/>
    </row>
    <row r="66" spans="2:34" s="50" customFormat="1" ht="22.5" customHeight="1" x14ac:dyDescent="0.15">
      <c r="B66" s="1039">
        <f>L45+L47-D66</f>
        <v>11000</v>
      </c>
      <c r="C66" s="1040"/>
      <c r="D66" s="1070">
        <v>100</v>
      </c>
      <c r="E66" s="1071"/>
      <c r="F66" s="1071"/>
      <c r="G66" s="1071"/>
      <c r="H66" s="1072"/>
      <c r="I66" s="51"/>
      <c r="J66" s="51"/>
      <c r="K66" s="51"/>
      <c r="L66" s="51"/>
      <c r="M66" s="51"/>
      <c r="N66" s="51"/>
      <c r="O66" s="51"/>
      <c r="P66" s="51"/>
      <c r="Q66" s="51"/>
      <c r="R66" s="51"/>
      <c r="S66" s="51"/>
      <c r="T66" s="51"/>
      <c r="U66" s="51"/>
      <c r="V66" s="51"/>
    </row>
    <row r="67" spans="2:34" s="50" customFormat="1" ht="15" customHeight="1" x14ac:dyDescent="0.15">
      <c r="B67" s="1041" t="s">
        <v>332</v>
      </c>
      <c r="C67" s="1041"/>
      <c r="D67" s="1041"/>
      <c r="E67" s="1041"/>
      <c r="F67" s="1041"/>
      <c r="G67" s="1041"/>
      <c r="H67" s="1041"/>
      <c r="I67" s="1041"/>
      <c r="J67" s="1041"/>
      <c r="K67" s="1041"/>
      <c r="L67" s="1041"/>
      <c r="M67" s="1041"/>
      <c r="N67" s="1041"/>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028" t="s">
        <v>333</v>
      </c>
      <c r="C68" s="1028"/>
      <c r="D68" s="1028"/>
      <c r="E68" s="1028"/>
      <c r="F68" s="1028"/>
      <c r="G68" s="1028"/>
      <c r="H68" s="1028"/>
      <c r="I68" s="1028"/>
      <c r="J68" s="1028"/>
      <c r="K68" s="1028"/>
      <c r="L68" s="1028"/>
      <c r="M68" s="1028"/>
      <c r="N68" s="1028"/>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187</v>
      </c>
      <c r="C69" s="138"/>
      <c r="D69" s="138"/>
      <c r="E69" s="138"/>
      <c r="F69" s="138"/>
      <c r="G69" s="138"/>
      <c r="H69" s="138"/>
      <c r="I69" s="138"/>
      <c r="J69" s="138"/>
      <c r="K69" s="138"/>
      <c r="L69" s="138"/>
      <c r="M69" s="138"/>
      <c r="N69" s="138"/>
    </row>
    <row r="70" spans="2:34" s="50" customFormat="1" ht="24.75" customHeight="1" x14ac:dyDescent="0.15">
      <c r="B70" s="1028" t="s">
        <v>1118</v>
      </c>
      <c r="C70" s="1028"/>
      <c r="D70" s="1028"/>
      <c r="E70" s="1028"/>
      <c r="F70" s="1028"/>
      <c r="G70" s="1028"/>
      <c r="H70" s="1028"/>
      <c r="I70" s="1028"/>
      <c r="J70" s="1028"/>
      <c r="K70" s="1028"/>
      <c r="L70" s="1028"/>
      <c r="M70" s="1028"/>
      <c r="N70" s="1028"/>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6">
    <mergeCell ref="B62:N62"/>
    <mergeCell ref="D66:H66"/>
    <mergeCell ref="H56:I56"/>
    <mergeCell ref="B52:N52"/>
    <mergeCell ref="F53:G53"/>
    <mergeCell ref="H53:I53"/>
    <mergeCell ref="F37:G37"/>
    <mergeCell ref="H37:I37"/>
    <mergeCell ref="J37:K37"/>
    <mergeCell ref="D64:H64"/>
    <mergeCell ref="D43:E43"/>
    <mergeCell ref="F43:G43"/>
    <mergeCell ref="H43:I43"/>
    <mergeCell ref="J43:K43"/>
    <mergeCell ref="D38:E38"/>
    <mergeCell ref="F38:G38"/>
    <mergeCell ref="J39:K39"/>
    <mergeCell ref="B65:C65"/>
    <mergeCell ref="D65:H65"/>
    <mergeCell ref="B37:C38"/>
    <mergeCell ref="D37:E37"/>
    <mergeCell ref="C56:E57"/>
    <mergeCell ref="F57:G57"/>
    <mergeCell ref="J54:K54"/>
    <mergeCell ref="F56:G56"/>
    <mergeCell ref="J56:K56"/>
    <mergeCell ref="H55:I55"/>
    <mergeCell ref="J55:K55"/>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70:N70"/>
    <mergeCell ref="B4:N4"/>
    <mergeCell ref="B64:C64"/>
    <mergeCell ref="B66:C66"/>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58:N58"/>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H47:I47"/>
    <mergeCell ref="L47:L49"/>
    <mergeCell ref="F55:G55"/>
    <mergeCell ref="H46:I46"/>
    <mergeCell ref="J46:K46"/>
    <mergeCell ref="J53:K53"/>
    <mergeCell ref="F54:G54"/>
    <mergeCell ref="H57:I57"/>
    <mergeCell ref="J57:K57"/>
    <mergeCell ref="D48:D49"/>
    <mergeCell ref="F48:F49"/>
    <mergeCell ref="H48:H49"/>
    <mergeCell ref="J48:J49"/>
    <mergeCell ref="J33:K33"/>
    <mergeCell ref="C46:C49"/>
    <mergeCell ref="N47:N49"/>
    <mergeCell ref="B50:B51"/>
    <mergeCell ref="C50:C51"/>
    <mergeCell ref="D51:M51"/>
    <mergeCell ref="B42:C43"/>
    <mergeCell ref="B35:C36"/>
    <mergeCell ref="D35:E35"/>
    <mergeCell ref="F35:G35"/>
    <mergeCell ref="H35:I35"/>
    <mergeCell ref="J35:K35"/>
  </mergeCells>
  <phoneticPr fontId="2"/>
  <dataValidations count="2">
    <dataValidation imeMode="off" allowBlank="1" showInputMessage="1" showErrorMessage="1" sqref="D44:I45 D66:H66 J56:K56 J54:K54 F54:I57 M44:N45"/>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view="pageBreakPreview" topLeftCell="A121" zoomScaleNormal="70" zoomScaleSheetLayoutView="100" workbookViewId="0">
      <selection activeCell="I40" sqref="I40:L40"/>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265" customFormat="1" ht="18" customHeight="1" x14ac:dyDescent="0.15">
      <c r="A1" s="266"/>
      <c r="B1" s="266"/>
      <c r="C1" s="267"/>
      <c r="V1" s="139" t="s">
        <v>206</v>
      </c>
    </row>
    <row r="2" spans="1:28" s="532" customFormat="1" ht="23.25" customHeight="1" x14ac:dyDescent="0.2">
      <c r="A2" s="531"/>
      <c r="B2" s="1277" t="s">
        <v>1116</v>
      </c>
      <c r="C2" s="1277"/>
      <c r="D2" s="1277"/>
      <c r="E2" s="1277"/>
      <c r="F2" s="1277"/>
      <c r="G2" s="1277"/>
      <c r="H2" s="1277"/>
      <c r="I2" s="1277"/>
      <c r="J2" s="1277"/>
      <c r="K2" s="1277"/>
      <c r="L2" s="1277"/>
      <c r="M2" s="1277"/>
      <c r="N2" s="1277"/>
      <c r="O2" s="1277"/>
      <c r="P2" s="1277"/>
      <c r="Q2" s="1277"/>
      <c r="R2" s="1277"/>
      <c r="S2" s="1277"/>
      <c r="T2" s="1277"/>
      <c r="U2" s="1277"/>
      <c r="V2" s="1277"/>
    </row>
    <row r="3" spans="1:28" ht="23.25" customHeight="1" x14ac:dyDescent="0.45">
      <c r="A3" s="524" t="s">
        <v>329</v>
      </c>
      <c r="B3" s="141"/>
      <c r="C3" s="39"/>
      <c r="D3" s="39"/>
      <c r="E3" s="39"/>
      <c r="F3" s="39"/>
      <c r="G3" s="38"/>
      <c r="H3" s="172"/>
      <c r="S3" s="38"/>
      <c r="T3" s="38"/>
      <c r="U3" s="38"/>
      <c r="V3" s="38"/>
      <c r="W3" s="139"/>
      <c r="X3" s="38"/>
      <c r="Y3" s="38"/>
      <c r="Z3" s="38"/>
      <c r="AA3" s="38"/>
      <c r="AB3" s="38"/>
    </row>
    <row r="4" spans="1:28" ht="19.5" customHeight="1" x14ac:dyDescent="0.15">
      <c r="A4" s="38"/>
      <c r="B4" s="1255" t="s">
        <v>712</v>
      </c>
      <c r="C4" s="1255"/>
      <c r="D4" s="1255"/>
      <c r="E4" s="1255"/>
      <c r="F4" s="1255"/>
      <c r="G4" s="1255"/>
      <c r="H4" s="1255"/>
      <c r="I4" s="28"/>
      <c r="J4" s="28" t="s">
        <v>60</v>
      </c>
      <c r="K4" s="815"/>
      <c r="L4" s="142"/>
      <c r="M4" s="142"/>
      <c r="N4" s="142"/>
      <c r="O4" s="142"/>
      <c r="P4" s="28"/>
      <c r="Q4" s="28"/>
      <c r="R4" s="120"/>
      <c r="S4" s="38"/>
      <c r="T4" s="38"/>
      <c r="U4" s="38"/>
      <c r="V4" s="38"/>
      <c r="W4" s="38"/>
      <c r="X4" s="38"/>
      <c r="Y4" s="38"/>
      <c r="Z4" s="38"/>
      <c r="AA4" s="38"/>
      <c r="AB4" s="38"/>
    </row>
    <row r="5" spans="1:28" s="28" customFormat="1" ht="20.25" customHeight="1" x14ac:dyDescent="0.15">
      <c r="A5" s="143" t="s">
        <v>1105</v>
      </c>
      <c r="B5" s="36"/>
      <c r="C5" s="36"/>
      <c r="D5" s="36"/>
      <c r="E5" s="36"/>
      <c r="F5" s="157" t="s">
        <v>957</v>
      </c>
      <c r="G5" s="36"/>
      <c r="H5" s="36"/>
      <c r="I5" s="36"/>
      <c r="J5" s="36"/>
      <c r="K5" s="36"/>
      <c r="L5" s="36"/>
      <c r="M5" s="36"/>
      <c r="N5" s="36"/>
      <c r="O5" s="36"/>
      <c r="P5" s="36"/>
      <c r="Q5" s="36"/>
      <c r="R5" s="36"/>
      <c r="S5" s="36"/>
      <c r="T5" s="36"/>
      <c r="U5" s="36"/>
      <c r="V5" s="36"/>
      <c r="W5" s="36"/>
    </row>
    <row r="6" spans="1:28" ht="20.100000000000001" customHeight="1" x14ac:dyDescent="0.15">
      <c r="A6" s="173" t="s">
        <v>207</v>
      </c>
      <c r="C6" s="96"/>
      <c r="D6" s="96"/>
      <c r="E6" s="96"/>
      <c r="F6" s="157"/>
      <c r="G6" s="96"/>
      <c r="H6" s="96"/>
      <c r="I6" s="96"/>
      <c r="J6" s="96"/>
      <c r="K6" s="96"/>
      <c r="W6" s="38"/>
    </row>
    <row r="7" spans="1:28" s="28" customFormat="1" ht="25.5" customHeight="1" x14ac:dyDescent="0.15">
      <c r="A7" s="10"/>
      <c r="B7" s="102" t="s">
        <v>42</v>
      </c>
      <c r="C7" s="1149" t="s">
        <v>714</v>
      </c>
      <c r="D7" s="1149"/>
      <c r="E7" s="1149"/>
      <c r="F7" s="1150" t="s">
        <v>41</v>
      </c>
      <c r="G7" s="1150"/>
      <c r="H7" s="1150"/>
      <c r="I7" s="1149" t="s">
        <v>49</v>
      </c>
      <c r="J7" s="1149"/>
      <c r="K7" s="1149"/>
      <c r="L7" s="1149"/>
      <c r="N7" s="1297" t="s">
        <v>1106</v>
      </c>
      <c r="O7" s="1297"/>
      <c r="P7" s="1297"/>
      <c r="Q7" s="1297"/>
      <c r="R7" s="1297"/>
      <c r="S7" s="1297"/>
      <c r="T7" s="1297"/>
      <c r="U7" s="1297"/>
      <c r="V7" s="1297"/>
      <c r="W7" s="36"/>
    </row>
    <row r="8" spans="1:28" s="28" customFormat="1" ht="12" customHeight="1" x14ac:dyDescent="0.15">
      <c r="A8" s="144"/>
      <c r="B8" s="1093" t="s">
        <v>40</v>
      </c>
      <c r="C8" s="1304"/>
      <c r="D8" s="1304"/>
      <c r="E8" s="1304"/>
      <c r="F8" s="1202"/>
      <c r="G8" s="1203"/>
      <c r="H8" s="525"/>
      <c r="I8" s="1184">
        <f t="shared" ref="I8:I13" si="0">ROUNDDOWN((INT(C8)*F8/10),0)</f>
        <v>0</v>
      </c>
      <c r="J8" s="1184"/>
      <c r="K8" s="1184"/>
      <c r="L8" s="1184"/>
      <c r="N8" s="1297"/>
      <c r="O8" s="1297"/>
      <c r="P8" s="1297"/>
      <c r="Q8" s="1297"/>
      <c r="R8" s="1297"/>
      <c r="S8" s="1297"/>
      <c r="T8" s="1297"/>
      <c r="U8" s="1297"/>
      <c r="V8" s="1297"/>
      <c r="W8" s="36"/>
    </row>
    <row r="9" spans="1:28" s="28" customFormat="1" ht="21.75" customHeight="1" x14ac:dyDescent="0.15">
      <c r="A9" s="144"/>
      <c r="B9" s="1103"/>
      <c r="C9" s="1199">
        <v>10000</v>
      </c>
      <c r="D9" s="1199"/>
      <c r="E9" s="1199"/>
      <c r="F9" s="1204">
        <v>3000</v>
      </c>
      <c r="G9" s="1205"/>
      <c r="H9" s="526" t="s">
        <v>611</v>
      </c>
      <c r="I9" s="1200">
        <f t="shared" si="0"/>
        <v>3000000</v>
      </c>
      <c r="J9" s="1200"/>
      <c r="K9" s="1200"/>
      <c r="L9" s="1200"/>
      <c r="N9" s="1297"/>
      <c r="O9" s="1297"/>
      <c r="P9" s="1297"/>
      <c r="Q9" s="1297"/>
      <c r="R9" s="1297"/>
      <c r="S9" s="1297"/>
      <c r="T9" s="1297"/>
      <c r="U9" s="1297"/>
      <c r="V9" s="1297"/>
      <c r="W9" s="36"/>
    </row>
    <row r="10" spans="1:28" s="28" customFormat="1" ht="12" customHeight="1" x14ac:dyDescent="0.15">
      <c r="A10" s="144"/>
      <c r="B10" s="1093" t="s">
        <v>39</v>
      </c>
      <c r="C10" s="1183"/>
      <c r="D10" s="1183"/>
      <c r="E10" s="1183"/>
      <c r="F10" s="1202"/>
      <c r="G10" s="1203"/>
      <c r="H10" s="525"/>
      <c r="I10" s="1184">
        <f t="shared" si="0"/>
        <v>0</v>
      </c>
      <c r="J10" s="1184"/>
      <c r="K10" s="1184"/>
      <c r="L10" s="1184"/>
      <c r="N10" s="1185" t="s">
        <v>713</v>
      </c>
      <c r="O10" s="1185"/>
      <c r="P10" s="1185"/>
      <c r="Q10" s="1185"/>
      <c r="R10" s="1185"/>
      <c r="S10" s="1185"/>
      <c r="T10" s="1185"/>
      <c r="U10" s="1185"/>
      <c r="V10" s="1185"/>
      <c r="W10" s="36"/>
    </row>
    <row r="11" spans="1:28" s="28" customFormat="1" ht="21.75" customHeight="1" x14ac:dyDescent="0.15">
      <c r="A11" s="10"/>
      <c r="B11" s="1103"/>
      <c r="C11" s="1201">
        <v>1000</v>
      </c>
      <c r="D11" s="1201"/>
      <c r="E11" s="1201"/>
      <c r="F11" s="1204">
        <v>2000</v>
      </c>
      <c r="G11" s="1307"/>
      <c r="H11" s="526" t="s">
        <v>611</v>
      </c>
      <c r="I11" s="1200">
        <f t="shared" si="0"/>
        <v>200000</v>
      </c>
      <c r="J11" s="1200"/>
      <c r="K11" s="1200"/>
      <c r="L11" s="1200"/>
      <c r="N11" s="1185"/>
      <c r="O11" s="1185"/>
      <c r="P11" s="1185"/>
      <c r="Q11" s="1185"/>
      <c r="R11" s="1185"/>
      <c r="S11" s="1185"/>
      <c r="T11" s="1185"/>
      <c r="U11" s="1185"/>
      <c r="V11" s="1185"/>
      <c r="W11" s="36"/>
    </row>
    <row r="12" spans="1:28" s="28" customFormat="1" ht="12" customHeight="1" x14ac:dyDescent="0.15">
      <c r="A12" s="36"/>
      <c r="B12" s="1093" t="s">
        <v>38</v>
      </c>
      <c r="C12" s="1183"/>
      <c r="D12" s="1183"/>
      <c r="E12" s="1183"/>
      <c r="F12" s="1202"/>
      <c r="G12" s="1203"/>
      <c r="H12" s="525"/>
      <c r="I12" s="1184">
        <f t="shared" si="0"/>
        <v>0</v>
      </c>
      <c r="J12" s="1184"/>
      <c r="K12" s="1184"/>
      <c r="L12" s="1184"/>
      <c r="N12" s="1185"/>
      <c r="O12" s="1185"/>
      <c r="P12" s="1185"/>
      <c r="Q12" s="1185"/>
      <c r="R12" s="1185"/>
      <c r="S12" s="1185"/>
      <c r="T12" s="1185"/>
      <c r="U12" s="1185"/>
      <c r="V12" s="1185"/>
      <c r="W12" s="36"/>
    </row>
    <row r="13" spans="1:28" s="28" customFormat="1" ht="21.75" customHeight="1" x14ac:dyDescent="0.15">
      <c r="A13" s="36"/>
      <c r="B13" s="1094"/>
      <c r="C13" s="1314">
        <v>100</v>
      </c>
      <c r="D13" s="1314"/>
      <c r="E13" s="1314"/>
      <c r="F13" s="1206">
        <v>250</v>
      </c>
      <c r="G13" s="1207"/>
      <c r="H13" s="535" t="s">
        <v>611</v>
      </c>
      <c r="I13" s="1098">
        <f t="shared" si="0"/>
        <v>2500</v>
      </c>
      <c r="J13" s="1098"/>
      <c r="K13" s="1098"/>
      <c r="L13" s="1098"/>
      <c r="N13" s="1185"/>
      <c r="O13" s="1185"/>
      <c r="P13" s="1185"/>
      <c r="Q13" s="1185"/>
      <c r="R13" s="1185"/>
      <c r="S13" s="1185"/>
      <c r="T13" s="1185"/>
      <c r="U13" s="1185"/>
      <c r="V13" s="1185"/>
      <c r="W13" s="36"/>
    </row>
    <row r="14" spans="1:28" s="28" customFormat="1" ht="18.75" x14ac:dyDescent="0.15">
      <c r="A14" s="36"/>
      <c r="B14" s="1211" t="s">
        <v>1107</v>
      </c>
      <c r="C14" s="1212"/>
      <c r="D14" s="1212"/>
      <c r="E14" s="1212"/>
      <c r="F14" s="1212"/>
      <c r="G14" s="1212"/>
      <c r="H14" s="1212"/>
      <c r="I14" s="1212"/>
      <c r="J14" s="1212"/>
      <c r="K14" s="1212"/>
      <c r="L14" s="1213"/>
      <c r="N14" s="1151" t="s">
        <v>61</v>
      </c>
      <c r="O14" s="1151"/>
      <c r="P14" s="1151"/>
      <c r="Q14" s="1151"/>
      <c r="R14" s="1151"/>
      <c r="S14" s="1151"/>
      <c r="T14" s="1152"/>
      <c r="U14" s="1305">
        <v>100</v>
      </c>
      <c r="V14" s="1306"/>
      <c r="W14" s="36"/>
    </row>
    <row r="15" spans="1:28" s="28" customFormat="1" ht="12" customHeight="1" x14ac:dyDescent="0.15">
      <c r="A15" s="36"/>
      <c r="B15" s="1094" t="s">
        <v>37</v>
      </c>
      <c r="C15" s="1197">
        <f>INT(SUM(C8,C10,C12))</f>
        <v>0</v>
      </c>
      <c r="D15" s="1198"/>
      <c r="E15" s="1198"/>
      <c r="F15" s="1191"/>
      <c r="G15" s="1192"/>
      <c r="H15" s="1193"/>
      <c r="I15" s="1189">
        <f>SUM(I8,I10,I12)</f>
        <v>0</v>
      </c>
      <c r="J15" s="1189"/>
      <c r="K15" s="1189"/>
      <c r="L15" s="1190"/>
      <c r="N15" s="270"/>
      <c r="O15" s="270"/>
      <c r="P15" s="270"/>
      <c r="Q15" s="270"/>
      <c r="R15" s="270"/>
      <c r="S15" s="270"/>
      <c r="T15" s="270"/>
      <c r="U15" s="270"/>
      <c r="V15" s="270"/>
      <c r="W15" s="36"/>
    </row>
    <row r="16" spans="1:28" s="28" customFormat="1" ht="22.5" customHeight="1" x14ac:dyDescent="0.15">
      <c r="A16" s="36"/>
      <c r="B16" s="1103"/>
      <c r="C16" s="1313">
        <f>INT(SUM(C9,C11,C13))</f>
        <v>11100</v>
      </c>
      <c r="D16" s="1313"/>
      <c r="E16" s="1130"/>
      <c r="F16" s="1194"/>
      <c r="G16" s="1195"/>
      <c r="H16" s="1196"/>
      <c r="I16" s="1107">
        <f>SUM(I9,I11,I13)</f>
        <v>3202500</v>
      </c>
      <c r="J16" s="1200"/>
      <c r="K16" s="1200"/>
      <c r="L16" s="1200"/>
      <c r="W16" s="36"/>
    </row>
    <row r="17" spans="1:35" s="36" customFormat="1" ht="3.95" customHeight="1" x14ac:dyDescent="0.15">
      <c r="B17" s="125"/>
      <c r="C17" s="40"/>
      <c r="D17" s="40"/>
      <c r="E17" s="40"/>
      <c r="F17" s="42"/>
      <c r="G17" s="42"/>
      <c r="H17" s="42"/>
      <c r="I17" s="42"/>
      <c r="J17" s="42"/>
      <c r="K17" s="43"/>
      <c r="L17" s="43"/>
      <c r="M17" s="43"/>
      <c r="N17" s="40"/>
      <c r="W17" s="125"/>
      <c r="X17" s="41"/>
      <c r="AH17" s="43"/>
    </row>
    <row r="18" spans="1:35" ht="18.600000000000001" customHeight="1" x14ac:dyDescent="0.15">
      <c r="A18" s="173" t="s">
        <v>364</v>
      </c>
      <c r="C18" s="96"/>
      <c r="D18" s="96"/>
      <c r="E18" s="96"/>
      <c r="F18" s="96"/>
      <c r="G18" s="96"/>
      <c r="H18" s="96"/>
      <c r="I18" s="96"/>
      <c r="J18" s="96"/>
      <c r="K18" s="96"/>
      <c r="M18" s="38"/>
      <c r="N18" s="478"/>
      <c r="O18" s="478"/>
      <c r="P18" s="478"/>
      <c r="Q18" s="478"/>
      <c r="R18" s="478"/>
      <c r="S18" s="478"/>
      <c r="T18" s="478"/>
      <c r="U18" s="478"/>
      <c r="V18" s="478"/>
      <c r="W18" s="478"/>
      <c r="AH18" s="44"/>
      <c r="AI18" s="44"/>
    </row>
    <row r="19" spans="1:35" s="28" customFormat="1" ht="25.5" customHeight="1" x14ac:dyDescent="0.15">
      <c r="A19" s="10"/>
      <c r="B19" s="102" t="s">
        <v>42</v>
      </c>
      <c r="C19" s="1149" t="s">
        <v>714</v>
      </c>
      <c r="D19" s="1149"/>
      <c r="E19" s="1149"/>
      <c r="F19" s="1150" t="s">
        <v>41</v>
      </c>
      <c r="G19" s="1150"/>
      <c r="H19" s="1150"/>
      <c r="I19" s="1149" t="s">
        <v>49</v>
      </c>
      <c r="J19" s="1149"/>
      <c r="K19" s="1149"/>
      <c r="L19" s="1149"/>
      <c r="N19" s="1166" t="s">
        <v>1121</v>
      </c>
      <c r="O19" s="1166"/>
      <c r="P19" s="1166"/>
      <c r="Q19" s="1166"/>
      <c r="R19" s="1166"/>
      <c r="S19" s="1166"/>
      <c r="T19" s="1166"/>
      <c r="U19" s="1166"/>
      <c r="V19" s="1166"/>
      <c r="W19" s="478"/>
      <c r="X19" s="44"/>
      <c r="AH19" s="44"/>
      <c r="AI19" s="44"/>
    </row>
    <row r="20" spans="1:35" s="28" customFormat="1" ht="12" customHeight="1" x14ac:dyDescent="0.15">
      <c r="A20" s="144"/>
      <c r="B20" s="1093" t="s">
        <v>40</v>
      </c>
      <c r="C20" s="1092"/>
      <c r="D20" s="1092"/>
      <c r="E20" s="1092"/>
      <c r="F20" s="1170"/>
      <c r="G20" s="1171"/>
      <c r="H20" s="527"/>
      <c r="I20" s="1262">
        <f t="shared" ref="I20:I25" si="1">ROUNDDOWN((INT(C20)*F20/10),0)</f>
        <v>0</v>
      </c>
      <c r="J20" s="1262"/>
      <c r="K20" s="1262"/>
      <c r="L20" s="1262"/>
      <c r="N20" s="1166"/>
      <c r="O20" s="1166"/>
      <c r="P20" s="1166"/>
      <c r="Q20" s="1166"/>
      <c r="R20" s="1166"/>
      <c r="S20" s="1166"/>
      <c r="T20" s="1166"/>
      <c r="U20" s="1166"/>
      <c r="V20" s="1166"/>
    </row>
    <row r="21" spans="1:35" s="28" customFormat="1" ht="22.5" customHeight="1" x14ac:dyDescent="0.15">
      <c r="A21" s="144"/>
      <c r="B21" s="1103"/>
      <c r="C21" s="1135">
        <v>10000</v>
      </c>
      <c r="D21" s="1135"/>
      <c r="E21" s="1135"/>
      <c r="F21" s="1137">
        <v>2400</v>
      </c>
      <c r="G21" s="1138"/>
      <c r="H21" s="528" t="s">
        <v>611</v>
      </c>
      <c r="I21" s="1136">
        <f t="shared" si="1"/>
        <v>2400000</v>
      </c>
      <c r="J21" s="1136"/>
      <c r="K21" s="1136"/>
      <c r="L21" s="1136"/>
      <c r="N21" s="1298" t="s">
        <v>1123</v>
      </c>
      <c r="O21" s="1299"/>
      <c r="P21" s="1299"/>
      <c r="Q21" s="1299"/>
      <c r="R21" s="1299"/>
      <c r="S21" s="1299"/>
      <c r="T21" s="1299"/>
      <c r="U21" s="1299"/>
      <c r="V21" s="1300"/>
    </row>
    <row r="22" spans="1:35" s="28" customFormat="1" ht="12" customHeight="1" x14ac:dyDescent="0.15">
      <c r="A22" s="144"/>
      <c r="B22" s="1093" t="s">
        <v>39</v>
      </c>
      <c r="C22" s="1092"/>
      <c r="D22" s="1092"/>
      <c r="E22" s="1092"/>
      <c r="F22" s="1170"/>
      <c r="G22" s="1171"/>
      <c r="H22" s="527"/>
      <c r="I22" s="1262">
        <f t="shared" si="1"/>
        <v>0</v>
      </c>
      <c r="J22" s="1262"/>
      <c r="K22" s="1262"/>
      <c r="L22" s="1262"/>
      <c r="N22" s="1241"/>
      <c r="O22" s="1043"/>
      <c r="P22" s="1043"/>
      <c r="Q22" s="1043"/>
      <c r="R22" s="1043"/>
      <c r="S22" s="1043"/>
      <c r="T22" s="1043"/>
      <c r="U22" s="1043"/>
      <c r="V22" s="1242"/>
    </row>
    <row r="23" spans="1:35" s="28" customFormat="1" ht="22.5" customHeight="1" x14ac:dyDescent="0.15">
      <c r="A23" s="10"/>
      <c r="B23" s="1103"/>
      <c r="C23" s="1308">
        <v>1000</v>
      </c>
      <c r="D23" s="1309"/>
      <c r="E23" s="1310"/>
      <c r="F23" s="1139">
        <v>1440</v>
      </c>
      <c r="G23" s="1140"/>
      <c r="H23" s="528" t="s">
        <v>611</v>
      </c>
      <c r="I23" s="1311">
        <f t="shared" si="1"/>
        <v>144000</v>
      </c>
      <c r="J23" s="1312"/>
      <c r="K23" s="1312"/>
      <c r="L23" s="1153"/>
      <c r="N23" s="1301"/>
      <c r="O23" s="1302"/>
      <c r="P23" s="1302"/>
      <c r="Q23" s="1302"/>
      <c r="R23" s="1302"/>
      <c r="S23" s="1302"/>
      <c r="T23" s="1302"/>
      <c r="U23" s="1302"/>
      <c r="V23" s="1303"/>
      <c r="W23" s="474"/>
    </row>
    <row r="24" spans="1:35" s="28" customFormat="1" ht="12" customHeight="1" x14ac:dyDescent="0.15">
      <c r="A24" s="36"/>
      <c r="B24" s="1093" t="s">
        <v>38</v>
      </c>
      <c r="C24" s="1092"/>
      <c r="D24" s="1092"/>
      <c r="E24" s="1092"/>
      <c r="F24" s="1170"/>
      <c r="G24" s="1171"/>
      <c r="H24" s="527"/>
      <c r="I24" s="1262">
        <f t="shared" si="1"/>
        <v>0</v>
      </c>
      <c r="J24" s="1262"/>
      <c r="K24" s="1262"/>
      <c r="L24" s="1262"/>
      <c r="N24" s="539"/>
      <c r="O24" s="539"/>
      <c r="P24" s="539"/>
      <c r="Q24" s="539"/>
      <c r="R24" s="539"/>
      <c r="S24" s="539"/>
      <c r="T24" s="539"/>
      <c r="U24" s="539"/>
      <c r="V24" s="539"/>
      <c r="W24" s="483"/>
    </row>
    <row r="25" spans="1:35" s="28" customFormat="1" ht="22.5" customHeight="1" x14ac:dyDescent="0.15">
      <c r="A25" s="36"/>
      <c r="B25" s="1094"/>
      <c r="C25" s="1172">
        <v>100</v>
      </c>
      <c r="D25" s="1172"/>
      <c r="E25" s="1172"/>
      <c r="F25" s="1141">
        <v>240</v>
      </c>
      <c r="G25" s="1142"/>
      <c r="H25" s="533" t="s">
        <v>611</v>
      </c>
      <c r="I25" s="1102">
        <f t="shared" si="1"/>
        <v>2400</v>
      </c>
      <c r="J25" s="1102"/>
      <c r="K25" s="1102"/>
      <c r="L25" s="1102"/>
      <c r="N25" s="1043" t="s">
        <v>1124</v>
      </c>
      <c r="O25" s="1043"/>
      <c r="P25" s="1043"/>
      <c r="Q25" s="1043"/>
      <c r="R25" s="1043"/>
      <c r="S25" s="1043"/>
      <c r="T25" s="1043"/>
      <c r="U25" s="1043"/>
      <c r="V25" s="1043"/>
      <c r="W25" s="474"/>
      <c r="AG25" s="390"/>
    </row>
    <row r="26" spans="1:35" s="28" customFormat="1" ht="18" customHeight="1" x14ac:dyDescent="0.15">
      <c r="A26" s="36"/>
      <c r="B26" s="1211" t="s">
        <v>1107</v>
      </c>
      <c r="C26" s="1212"/>
      <c r="D26" s="1212"/>
      <c r="E26" s="1212"/>
      <c r="F26" s="1212"/>
      <c r="G26" s="1212"/>
      <c r="H26" s="1212"/>
      <c r="I26" s="1212"/>
      <c r="J26" s="1212"/>
      <c r="K26" s="1212"/>
      <c r="L26" s="1213"/>
      <c r="N26" s="1043"/>
      <c r="O26" s="1043"/>
      <c r="P26" s="1043"/>
      <c r="Q26" s="1043"/>
      <c r="R26" s="1043"/>
      <c r="S26" s="1043"/>
      <c r="T26" s="1043"/>
      <c r="U26" s="1043"/>
      <c r="V26" s="1043"/>
      <c r="W26" s="478"/>
      <c r="AG26" s="390"/>
    </row>
    <row r="27" spans="1:35" s="28" customFormat="1" ht="12" customHeight="1" x14ac:dyDescent="0.15">
      <c r="A27" s="36"/>
      <c r="B27" s="1094" t="s">
        <v>37</v>
      </c>
      <c r="C27" s="1281">
        <f>INT(SUM(C20+C22+C24))</f>
        <v>0</v>
      </c>
      <c r="D27" s="1282"/>
      <c r="E27" s="1283"/>
      <c r="F27" s="1143"/>
      <c r="G27" s="1144"/>
      <c r="H27" s="1145"/>
      <c r="I27" s="1262">
        <f>SUM(I20,I22,I24)</f>
        <v>0</v>
      </c>
      <c r="J27" s="1262"/>
      <c r="K27" s="1262"/>
      <c r="L27" s="1262"/>
      <c r="N27" s="1043"/>
      <c r="O27" s="1043"/>
      <c r="P27" s="1043"/>
      <c r="Q27" s="1043"/>
      <c r="R27" s="1043"/>
      <c r="S27" s="1043"/>
      <c r="T27" s="1043"/>
      <c r="U27" s="1043"/>
      <c r="V27" s="1043"/>
    </row>
    <row r="28" spans="1:35" s="28" customFormat="1" ht="22.5" customHeight="1" x14ac:dyDescent="0.15">
      <c r="A28" s="36"/>
      <c r="B28" s="1103"/>
      <c r="C28" s="1154">
        <f>INT(SUM(C21,C23,C25))</f>
        <v>11100</v>
      </c>
      <c r="D28" s="1154"/>
      <c r="E28" s="1155"/>
      <c r="F28" s="1146"/>
      <c r="G28" s="1147"/>
      <c r="H28" s="1148"/>
      <c r="I28" s="1153">
        <f>SUM(I21,I23,I25)</f>
        <v>2546400</v>
      </c>
      <c r="J28" s="1136"/>
      <c r="K28" s="1136"/>
      <c r="L28" s="1136"/>
      <c r="N28" s="1043"/>
      <c r="O28" s="1043"/>
      <c r="P28" s="1043"/>
      <c r="Q28" s="1043"/>
      <c r="R28" s="1043"/>
      <c r="S28" s="1043"/>
      <c r="T28" s="1043"/>
      <c r="U28" s="1043"/>
      <c r="V28" s="1043"/>
      <c r="W28" s="36"/>
    </row>
    <row r="29" spans="1:35" s="28" customFormat="1" ht="3.95" customHeight="1" x14ac:dyDescent="0.15">
      <c r="A29" s="36"/>
      <c r="B29" s="125"/>
      <c r="C29" s="40"/>
      <c r="D29" s="40"/>
      <c r="E29" s="40"/>
      <c r="F29" s="145"/>
      <c r="G29" s="145"/>
      <c r="H29" s="145"/>
      <c r="I29" s="43"/>
      <c r="J29" s="146"/>
      <c r="K29" s="43"/>
      <c r="L29" s="43"/>
      <c r="W29" s="36"/>
    </row>
    <row r="30" spans="1:35" ht="18.600000000000001" customHeight="1" x14ac:dyDescent="0.15">
      <c r="A30" s="173" t="s">
        <v>365</v>
      </c>
      <c r="C30" s="96"/>
      <c r="D30" s="96"/>
      <c r="E30" s="96"/>
      <c r="F30" s="96"/>
      <c r="G30" s="96"/>
      <c r="H30" s="96"/>
      <c r="I30" s="96"/>
      <c r="J30" s="96"/>
      <c r="K30" s="96"/>
      <c r="M30" s="38"/>
      <c r="W30" s="38"/>
    </row>
    <row r="31" spans="1:35" s="28" customFormat="1" ht="25.5" customHeight="1" x14ac:dyDescent="0.15">
      <c r="A31" s="10"/>
      <c r="B31" s="102" t="s">
        <v>42</v>
      </c>
      <c r="C31" s="1149" t="s">
        <v>714</v>
      </c>
      <c r="D31" s="1149"/>
      <c r="E31" s="1149"/>
      <c r="F31" s="1150" t="s">
        <v>41</v>
      </c>
      <c r="G31" s="1150"/>
      <c r="H31" s="1150"/>
      <c r="I31" s="1149" t="s">
        <v>525</v>
      </c>
      <c r="J31" s="1149"/>
      <c r="K31" s="1149"/>
      <c r="L31" s="1149"/>
      <c r="N31" s="1166" t="s">
        <v>1122</v>
      </c>
      <c r="O31" s="1166"/>
      <c r="P31" s="1166"/>
      <c r="Q31" s="1166"/>
      <c r="R31" s="1166"/>
      <c r="S31" s="1166"/>
      <c r="T31" s="1166"/>
      <c r="U31" s="1166"/>
      <c r="V31" s="1166"/>
      <c r="W31" s="44"/>
      <c r="X31" s="44"/>
      <c r="Y31" s="44"/>
      <c r="AA31" s="44"/>
      <c r="AB31" s="44"/>
    </row>
    <row r="32" spans="1:35" s="28" customFormat="1" ht="12" customHeight="1" x14ac:dyDescent="0.15">
      <c r="A32" s="144"/>
      <c r="B32" s="1093" t="s">
        <v>40</v>
      </c>
      <c r="C32" s="1183"/>
      <c r="D32" s="1183"/>
      <c r="E32" s="1183"/>
      <c r="F32" s="1202"/>
      <c r="G32" s="1203"/>
      <c r="H32" s="529"/>
      <c r="I32" s="1208">
        <f t="shared" ref="I32:I37" si="2">ROUNDDOWN((INT(C32)*F32/10),0)</f>
        <v>0</v>
      </c>
      <c r="J32" s="1209"/>
      <c r="K32" s="1209"/>
      <c r="L32" s="1210"/>
      <c r="N32" s="1166"/>
      <c r="O32" s="1166"/>
      <c r="P32" s="1166"/>
      <c r="Q32" s="1166"/>
      <c r="R32" s="1166"/>
      <c r="S32" s="1166"/>
      <c r="T32" s="1166"/>
      <c r="U32" s="1166"/>
      <c r="V32" s="1166"/>
      <c r="W32" s="168"/>
    </row>
    <row r="33" spans="1:28" s="28" customFormat="1" ht="21" customHeight="1" x14ac:dyDescent="0.15">
      <c r="A33" s="144"/>
      <c r="B33" s="1103"/>
      <c r="C33" s="1104">
        <v>10000</v>
      </c>
      <c r="D33" s="985"/>
      <c r="E33" s="986"/>
      <c r="F33" s="1137">
        <v>4400</v>
      </c>
      <c r="G33" s="1138"/>
      <c r="H33" s="530" t="s">
        <v>611</v>
      </c>
      <c r="I33" s="1105">
        <f t="shared" si="2"/>
        <v>4400000</v>
      </c>
      <c r="J33" s="1106"/>
      <c r="K33" s="1106"/>
      <c r="L33" s="1107"/>
      <c r="N33" s="1166"/>
      <c r="O33" s="1166"/>
      <c r="P33" s="1166"/>
      <c r="Q33" s="1166"/>
      <c r="R33" s="1166"/>
      <c r="S33" s="1166"/>
      <c r="T33" s="1166"/>
      <c r="U33" s="1166"/>
      <c r="V33" s="1166"/>
      <c r="W33" s="168"/>
    </row>
    <row r="34" spans="1:28" s="28" customFormat="1" ht="12" customHeight="1" x14ac:dyDescent="0.15">
      <c r="A34" s="144"/>
      <c r="B34" s="1093" t="s">
        <v>39</v>
      </c>
      <c r="C34" s="1183"/>
      <c r="D34" s="1183"/>
      <c r="E34" s="1183"/>
      <c r="F34" s="1202"/>
      <c r="G34" s="1203"/>
      <c r="H34" s="529"/>
      <c r="I34" s="1208">
        <f t="shared" si="2"/>
        <v>0</v>
      </c>
      <c r="J34" s="1209"/>
      <c r="K34" s="1209"/>
      <c r="L34" s="1210"/>
      <c r="N34" s="1166"/>
      <c r="O34" s="1166"/>
      <c r="P34" s="1166"/>
      <c r="Q34" s="1166"/>
      <c r="R34" s="1166"/>
      <c r="S34" s="1166"/>
      <c r="T34" s="1166"/>
      <c r="U34" s="1166"/>
      <c r="V34" s="1166"/>
      <c r="W34" s="168"/>
    </row>
    <row r="35" spans="1:28" s="28" customFormat="1" ht="21" customHeight="1" x14ac:dyDescent="0.15">
      <c r="A35" s="10"/>
      <c r="B35" s="1103"/>
      <c r="C35" s="1104">
        <v>1000</v>
      </c>
      <c r="D35" s="985"/>
      <c r="E35" s="986"/>
      <c r="F35" s="1137">
        <v>2000</v>
      </c>
      <c r="G35" s="1138"/>
      <c r="H35" s="530" t="s">
        <v>611</v>
      </c>
      <c r="I35" s="1105">
        <f t="shared" si="2"/>
        <v>200000</v>
      </c>
      <c r="J35" s="1106"/>
      <c r="K35" s="1106"/>
      <c r="L35" s="1107"/>
      <c r="N35" s="1185" t="s">
        <v>1346</v>
      </c>
      <c r="O35" s="1185"/>
      <c r="P35" s="1185"/>
      <c r="Q35" s="1185"/>
      <c r="R35" s="1185"/>
      <c r="S35" s="1185"/>
      <c r="T35" s="1185"/>
      <c r="U35" s="1185"/>
      <c r="V35" s="1185"/>
      <c r="W35" s="168"/>
    </row>
    <row r="36" spans="1:28" s="28" customFormat="1" ht="12" customHeight="1" x14ac:dyDescent="0.15">
      <c r="A36" s="36"/>
      <c r="B36" s="1093" t="s">
        <v>38</v>
      </c>
      <c r="C36" s="1183"/>
      <c r="D36" s="1183"/>
      <c r="E36" s="1183"/>
      <c r="F36" s="1202"/>
      <c r="G36" s="1203"/>
      <c r="H36" s="529"/>
      <c r="I36" s="1184">
        <f t="shared" si="2"/>
        <v>0</v>
      </c>
      <c r="J36" s="1184"/>
      <c r="K36" s="1184"/>
      <c r="L36" s="1184"/>
      <c r="N36" s="1185"/>
      <c r="O36" s="1185"/>
      <c r="P36" s="1185"/>
      <c r="Q36" s="1185"/>
      <c r="R36" s="1185"/>
      <c r="S36" s="1185"/>
      <c r="T36" s="1185"/>
      <c r="U36" s="1185"/>
      <c r="V36" s="1185"/>
      <c r="W36" s="44"/>
    </row>
    <row r="37" spans="1:28" s="28" customFormat="1" ht="21" customHeight="1" x14ac:dyDescent="0.15">
      <c r="A37" s="36"/>
      <c r="B37" s="1094"/>
      <c r="C37" s="1095">
        <v>100</v>
      </c>
      <c r="D37" s="1096"/>
      <c r="E37" s="1097"/>
      <c r="F37" s="1293">
        <v>400</v>
      </c>
      <c r="G37" s="1294"/>
      <c r="H37" s="534" t="s">
        <v>611</v>
      </c>
      <c r="I37" s="1098">
        <f t="shared" si="2"/>
        <v>4000</v>
      </c>
      <c r="J37" s="1098"/>
      <c r="K37" s="1098"/>
      <c r="L37" s="1098"/>
      <c r="N37" s="1185"/>
      <c r="O37" s="1185"/>
      <c r="P37" s="1185"/>
      <c r="Q37" s="1185"/>
      <c r="R37" s="1185"/>
      <c r="S37" s="1185"/>
      <c r="T37" s="1185"/>
      <c r="U37" s="1185"/>
      <c r="V37" s="1185"/>
      <c r="W37" s="44"/>
    </row>
    <row r="38" spans="1:28" s="28" customFormat="1" ht="16.5" customHeight="1" x14ac:dyDescent="0.15">
      <c r="A38" s="36"/>
      <c r="B38" s="1211" t="s">
        <v>1107</v>
      </c>
      <c r="C38" s="1212"/>
      <c r="D38" s="1212"/>
      <c r="E38" s="1212"/>
      <c r="F38" s="1212"/>
      <c r="G38" s="1212"/>
      <c r="H38" s="1212"/>
      <c r="I38" s="1212"/>
      <c r="J38" s="1212"/>
      <c r="K38" s="1212"/>
      <c r="L38" s="1213"/>
      <c r="N38" s="1185" t="s">
        <v>1347</v>
      </c>
      <c r="O38" s="1185"/>
      <c r="P38" s="1185"/>
      <c r="Q38" s="1185"/>
      <c r="R38" s="1185"/>
      <c r="S38" s="1185"/>
      <c r="T38" s="1185"/>
      <c r="U38" s="906" t="s">
        <v>1348</v>
      </c>
      <c r="V38" s="907" t="str">
        <f>IF(C40&gt;=20000,"",IF(K4="○","","○"))</f>
        <v>○</v>
      </c>
      <c r="W38" s="44"/>
    </row>
    <row r="39" spans="1:28" s="28" customFormat="1" ht="12" customHeight="1" x14ac:dyDescent="0.15">
      <c r="A39" s="36"/>
      <c r="B39" s="1094" t="s">
        <v>37</v>
      </c>
      <c r="C39" s="1197">
        <f>SUM(C32,C34,C36)</f>
        <v>0</v>
      </c>
      <c r="D39" s="1198"/>
      <c r="E39" s="1198"/>
      <c r="F39" s="1284"/>
      <c r="G39" s="1285"/>
      <c r="H39" s="1286"/>
      <c r="I39" s="1189">
        <f>IF(OR(K4="○",I163="○",M163="○"),SUM(I32,I34,I36),IF(SUM(I32,I34,I36)&gt;=2000000*E47,2000000*E47,SUM(I32,I34,I36)))</f>
        <v>0</v>
      </c>
      <c r="J39" s="1189"/>
      <c r="K39" s="1189"/>
      <c r="L39" s="1190"/>
      <c r="N39" s="1185"/>
      <c r="O39" s="1185"/>
      <c r="P39" s="1185"/>
      <c r="Q39" s="1185"/>
      <c r="R39" s="1185"/>
      <c r="S39" s="1185"/>
      <c r="T39" s="1185"/>
      <c r="V39" s="485"/>
      <c r="W39" s="44"/>
    </row>
    <row r="40" spans="1:28" s="28" customFormat="1" ht="22.5" customHeight="1" x14ac:dyDescent="0.15">
      <c r="A40" s="36"/>
      <c r="B40" s="1103"/>
      <c r="C40" s="1130">
        <f>INT(SUM(C33,C35,C37))</f>
        <v>11100</v>
      </c>
      <c r="D40" s="1131"/>
      <c r="E40" s="1131"/>
      <c r="F40" s="1287"/>
      <c r="G40" s="1288"/>
      <c r="H40" s="1289"/>
      <c r="I40" s="1107">
        <f>IF(OR(K4="○",C40&gt;=20000),SUM(I33,I35,I37),IF(SUM(I33,I35,I37)&gt;=S40,S40,SUM(I33,I35,I37)))</f>
        <v>4604000</v>
      </c>
      <c r="J40" s="1200"/>
      <c r="K40" s="1200"/>
      <c r="L40" s="1200"/>
      <c r="N40" s="28" t="s">
        <v>1349</v>
      </c>
      <c r="S40" s="1186">
        <f>E47*2000000</f>
        <v>6000000</v>
      </c>
      <c r="T40" s="1187"/>
      <c r="U40" s="1187"/>
      <c r="V40" s="1188"/>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8.600000000000001" customHeight="1" x14ac:dyDescent="0.15">
      <c r="A42" s="174" t="s">
        <v>1108</v>
      </c>
      <c r="O42" s="128"/>
      <c r="P42" s="128"/>
      <c r="Q42" s="128"/>
      <c r="R42" s="128"/>
      <c r="S42" s="128"/>
      <c r="T42" s="128"/>
      <c r="U42" s="128"/>
      <c r="V42" s="128"/>
      <c r="W42" s="128"/>
    </row>
    <row r="43" spans="1:28" s="28" customFormat="1" ht="25.5" customHeight="1" x14ac:dyDescent="0.15">
      <c r="B43" s="186"/>
      <c r="C43" s="100"/>
      <c r="D43" s="100"/>
      <c r="E43" s="1005" t="s">
        <v>24</v>
      </c>
      <c r="F43" s="1235"/>
      <c r="G43" s="1235"/>
      <c r="H43" s="1235"/>
      <c r="I43" s="1006"/>
      <c r="J43" s="1074" t="s">
        <v>23</v>
      </c>
      <c r="K43" s="1074"/>
      <c r="L43" s="1074"/>
      <c r="M43" s="1074"/>
      <c r="N43" s="1279"/>
      <c r="O43" s="1270" t="s">
        <v>613</v>
      </c>
      <c r="P43" s="1043"/>
      <c r="Q43" s="1043"/>
      <c r="R43" s="1043"/>
      <c r="S43" s="1043"/>
      <c r="T43" s="1043"/>
      <c r="U43" s="1043"/>
      <c r="V43" s="1043"/>
      <c r="W43" s="128"/>
    </row>
    <row r="44" spans="1:28" s="28" customFormat="1" ht="25.5" customHeight="1" x14ac:dyDescent="0.15">
      <c r="B44" s="1271" t="s">
        <v>82</v>
      </c>
      <c r="C44" s="1272"/>
      <c r="D44" s="1273"/>
      <c r="E44" s="147"/>
      <c r="F44" s="148" t="s">
        <v>715</v>
      </c>
      <c r="G44" s="816">
        <v>31</v>
      </c>
      <c r="H44" s="101" t="s">
        <v>22</v>
      </c>
      <c r="I44" s="101"/>
      <c r="J44" s="147"/>
      <c r="K44" s="148" t="s">
        <v>715</v>
      </c>
      <c r="L44" s="816">
        <v>33</v>
      </c>
      <c r="M44" s="101" t="s">
        <v>22</v>
      </c>
      <c r="N44" s="149"/>
      <c r="O44" s="1270"/>
      <c r="P44" s="1043"/>
      <c r="Q44" s="1043"/>
      <c r="R44" s="1043"/>
      <c r="S44" s="1043"/>
      <c r="T44" s="1043"/>
      <c r="U44" s="1043"/>
      <c r="V44" s="1043"/>
      <c r="W44" s="128"/>
    </row>
    <row r="45" spans="1:28" s="28" customFormat="1" ht="14.25" customHeight="1" x14ac:dyDescent="0.15">
      <c r="B45" s="489"/>
      <c r="C45" s="489"/>
      <c r="D45" s="489"/>
      <c r="E45" s="36"/>
      <c r="F45" s="150"/>
      <c r="G45" s="151"/>
      <c r="H45" s="10"/>
      <c r="I45" s="10"/>
      <c r="J45" s="36"/>
      <c r="K45" s="150"/>
      <c r="L45" s="151"/>
      <c r="M45" s="10"/>
      <c r="N45" s="36"/>
      <c r="O45" s="474"/>
      <c r="P45" s="474"/>
      <c r="Q45" s="474"/>
      <c r="R45" s="474"/>
      <c r="S45" s="474"/>
      <c r="T45" s="474"/>
      <c r="U45" s="474"/>
      <c r="V45" s="474"/>
      <c r="W45" s="128"/>
    </row>
    <row r="46" spans="1:28" s="28" customFormat="1" ht="18" customHeight="1" x14ac:dyDescent="0.15">
      <c r="A46" s="36"/>
      <c r="B46" s="176" t="s">
        <v>711</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8" t="s">
        <v>52</v>
      </c>
      <c r="C47" s="36"/>
      <c r="D47" s="36"/>
      <c r="E47" s="1176">
        <v>3</v>
      </c>
      <c r="F47" s="1176"/>
      <c r="G47" s="1176"/>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8"/>
      <c r="C48" s="36"/>
      <c r="D48" s="36"/>
      <c r="E48" s="542"/>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540" t="s">
        <v>51</v>
      </c>
      <c r="C49" s="36"/>
      <c r="D49" s="36"/>
      <c r="E49" s="817"/>
      <c r="F49" s="142" t="s">
        <v>36</v>
      </c>
      <c r="G49" s="36"/>
      <c r="H49" s="36"/>
      <c r="I49" s="817" t="s">
        <v>87</v>
      </c>
      <c r="J49" s="36" t="s">
        <v>34</v>
      </c>
      <c r="K49" s="36"/>
      <c r="L49" s="36"/>
      <c r="M49" s="817" t="s">
        <v>87</v>
      </c>
      <c r="N49" s="36" t="s">
        <v>35</v>
      </c>
      <c r="O49" s="36"/>
      <c r="P49" s="36"/>
      <c r="Q49" s="817"/>
      <c r="R49" s="142" t="s">
        <v>33</v>
      </c>
      <c r="S49" s="36"/>
      <c r="T49" s="36"/>
      <c r="U49" s="36"/>
      <c r="V49" s="183"/>
      <c r="W49" s="37"/>
      <c r="X49" s="16"/>
      <c r="Y49" s="16"/>
      <c r="Z49" s="16"/>
      <c r="AA49" s="16"/>
      <c r="AB49" s="16"/>
    </row>
    <row r="50" spans="1:28" s="28" customFormat="1" ht="6.75" customHeight="1" x14ac:dyDescent="0.15">
      <c r="A50" s="36"/>
      <c r="B50" s="198"/>
      <c r="C50" s="36"/>
      <c r="D50" s="36"/>
      <c r="E50" s="541"/>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540" t="s">
        <v>50</v>
      </c>
      <c r="C51" s="36"/>
      <c r="D51" s="36"/>
      <c r="E51" s="36"/>
      <c r="F51" s="36"/>
      <c r="G51" s="817"/>
      <c r="H51" s="36" t="s">
        <v>54</v>
      </c>
      <c r="I51" s="489"/>
      <c r="J51" s="817"/>
      <c r="K51" s="36" t="s">
        <v>55</v>
      </c>
      <c r="L51" s="36"/>
      <c r="M51" s="817"/>
      <c r="N51" s="36" t="s">
        <v>56</v>
      </c>
      <c r="O51" s="36"/>
      <c r="P51" s="817"/>
      <c r="Q51" s="36" t="s">
        <v>57</v>
      </c>
      <c r="R51" s="36"/>
      <c r="S51" s="36"/>
      <c r="T51" s="36"/>
      <c r="U51" s="36"/>
      <c r="V51" s="183"/>
      <c r="W51" s="16"/>
      <c r="X51" s="16"/>
      <c r="Y51" s="37"/>
      <c r="Z51" s="16"/>
      <c r="AA51" s="16"/>
      <c r="AB51" s="16"/>
    </row>
    <row r="52" spans="1:28" s="28" customFormat="1" ht="6.7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540"/>
      <c r="C53" s="10"/>
      <c r="D53" s="10"/>
      <c r="E53" s="10"/>
      <c r="F53" s="10"/>
      <c r="G53" s="817"/>
      <c r="H53" s="36" t="s">
        <v>58</v>
      </c>
      <c r="I53" s="489"/>
      <c r="J53" s="817"/>
      <c r="K53" s="36" t="s">
        <v>59</v>
      </c>
      <c r="L53" s="10"/>
      <c r="M53" s="817"/>
      <c r="N53" s="36" t="s">
        <v>884</v>
      </c>
      <c r="O53" s="36"/>
      <c r="P53" s="817"/>
      <c r="Q53" s="36" t="s">
        <v>885</v>
      </c>
      <c r="R53" s="36"/>
      <c r="S53" s="36"/>
      <c r="T53" s="36"/>
      <c r="U53" s="36"/>
      <c r="V53" s="184"/>
      <c r="W53" s="38"/>
      <c r="X53" s="38"/>
      <c r="Y53" s="38"/>
      <c r="Z53" s="38"/>
      <c r="AA53" s="38"/>
      <c r="AB53" s="38"/>
    </row>
    <row r="54" spans="1:28" s="28" customFormat="1" ht="6.75" customHeight="1" x14ac:dyDescent="0.15">
      <c r="A54" s="36"/>
      <c r="B54" s="182"/>
      <c r="C54" s="37"/>
      <c r="D54" s="37"/>
      <c r="E54" s="140"/>
      <c r="F54" s="140"/>
      <c r="G54" s="140"/>
      <c r="H54" s="140"/>
      <c r="I54" s="140"/>
      <c r="J54" s="140"/>
      <c r="K54" s="141"/>
      <c r="L54" s="37"/>
      <c r="M54" s="37"/>
      <c r="N54" s="37"/>
      <c r="O54" s="37"/>
      <c r="P54" s="37"/>
      <c r="Q54" s="37"/>
      <c r="R54" s="37"/>
      <c r="S54" s="37"/>
      <c r="T54" s="37"/>
      <c r="U54" s="37"/>
      <c r="V54" s="183"/>
      <c r="W54" s="37"/>
      <c r="X54" s="16"/>
      <c r="Y54" s="16"/>
      <c r="Z54" s="16"/>
      <c r="AA54" s="16"/>
      <c r="AB54" s="16"/>
    </row>
    <row r="55" spans="1:28" ht="16.5" customHeight="1" x14ac:dyDescent="0.15">
      <c r="A55" s="38"/>
      <c r="B55" s="470" t="s">
        <v>886</v>
      </c>
      <c r="C55" s="39"/>
      <c r="D55" s="39"/>
      <c r="E55" s="39"/>
      <c r="F55" s="39"/>
      <c r="G55" s="38"/>
      <c r="H55" s="38"/>
      <c r="I55" s="38"/>
      <c r="J55" s="38"/>
      <c r="K55" s="38"/>
      <c r="L55" s="38"/>
      <c r="M55" s="38"/>
      <c r="N55" s="38"/>
      <c r="O55" s="38"/>
      <c r="P55" s="38"/>
      <c r="Q55" s="38"/>
      <c r="R55" s="38"/>
      <c r="S55" s="38"/>
      <c r="T55" s="38"/>
      <c r="U55" s="38"/>
      <c r="V55" s="184"/>
      <c r="W55" s="38"/>
      <c r="X55" s="38"/>
      <c r="Y55" s="38"/>
      <c r="Z55" s="38"/>
      <c r="AA55" s="38"/>
      <c r="AB55" s="38"/>
    </row>
    <row r="56" spans="1:28" ht="26.1" customHeight="1" x14ac:dyDescent="0.15">
      <c r="A56" s="38"/>
      <c r="B56" s="1274" t="s">
        <v>958</v>
      </c>
      <c r="C56" s="1275"/>
      <c r="D56" s="1276"/>
      <c r="E56" s="1173">
        <v>100</v>
      </c>
      <c r="F56" s="1174"/>
      <c r="G56" s="1175"/>
      <c r="H56" s="1278" t="s">
        <v>959</v>
      </c>
      <c r="I56" s="1156"/>
      <c r="J56" s="1157"/>
      <c r="K56" s="1173">
        <v>100</v>
      </c>
      <c r="L56" s="1174"/>
      <c r="M56" s="1175"/>
      <c r="N56" s="38"/>
      <c r="O56" s="38"/>
      <c r="P56" s="1156" t="s">
        <v>883</v>
      </c>
      <c r="Q56" s="1156"/>
      <c r="R56" s="1157"/>
      <c r="S56" s="1173">
        <v>100</v>
      </c>
      <c r="T56" s="1174"/>
      <c r="U56" s="1175"/>
      <c r="V56" s="184"/>
      <c r="W56" s="38"/>
      <c r="X56" s="38"/>
      <c r="Y56" s="38"/>
      <c r="Z56" s="38"/>
      <c r="AA56" s="38"/>
      <c r="AB56" s="38"/>
    </row>
    <row r="57" spans="1:28" ht="6.75" customHeight="1" x14ac:dyDescent="0.15">
      <c r="A57" s="38"/>
      <c r="B57" s="367"/>
      <c r="C57" s="368"/>
      <c r="D57" s="368"/>
      <c r="E57" s="368"/>
      <c r="F57" s="368"/>
      <c r="G57" s="369"/>
      <c r="H57" s="185"/>
      <c r="I57" s="371"/>
      <c r="J57" s="371"/>
      <c r="K57" s="371"/>
      <c r="L57" s="369"/>
      <c r="M57" s="369"/>
      <c r="N57" s="185"/>
      <c r="O57" s="371"/>
      <c r="P57" s="371"/>
      <c r="Q57" s="371"/>
      <c r="R57" s="369"/>
      <c r="S57" s="369"/>
      <c r="T57" s="369"/>
      <c r="U57" s="369"/>
      <c r="V57" s="370"/>
      <c r="W57" s="38"/>
      <c r="X57" s="38"/>
      <c r="Y57" s="38"/>
      <c r="Z57" s="38"/>
      <c r="AA57" s="38"/>
      <c r="AB57" s="38"/>
    </row>
    <row r="58" spans="1:28" s="28" customFormat="1" ht="8.25" customHeight="1" x14ac:dyDescent="0.15">
      <c r="B58" s="120"/>
      <c r="C58" s="120"/>
      <c r="D58" s="120"/>
      <c r="E58" s="36"/>
      <c r="F58" s="150"/>
      <c r="G58" s="151"/>
      <c r="H58" s="10"/>
      <c r="I58" s="10"/>
      <c r="J58" s="36"/>
      <c r="K58" s="150"/>
      <c r="L58" s="151"/>
      <c r="M58" s="10"/>
      <c r="N58" s="36"/>
    </row>
    <row r="59" spans="1:28" s="58" customFormat="1" ht="18.600000000000001" customHeight="1" x14ac:dyDescent="0.45">
      <c r="A59" s="175" t="s">
        <v>304</v>
      </c>
    </row>
    <row r="60" spans="1:28" s="58" customFormat="1" ht="18.75" customHeight="1" x14ac:dyDescent="0.45">
      <c r="A60" s="58" t="s">
        <v>302</v>
      </c>
      <c r="K60" s="58" t="s">
        <v>608</v>
      </c>
    </row>
    <row r="61" spans="1:28" ht="20.25" customHeight="1" x14ac:dyDescent="0.15">
      <c r="A61" s="50"/>
      <c r="B61" s="1074" t="s">
        <v>14</v>
      </c>
      <c r="C61" s="1074"/>
      <c r="D61" s="1124" t="s">
        <v>32</v>
      </c>
      <c r="E61" s="1125"/>
      <c r="F61" s="1125"/>
      <c r="G61" s="1125"/>
      <c r="H61" s="1125"/>
      <c r="I61" s="1125"/>
      <c r="J61" s="1021"/>
      <c r="K61" s="1006" t="s">
        <v>103</v>
      </c>
      <c r="L61" s="1074"/>
      <c r="M61" s="1074"/>
      <c r="N61" s="1074"/>
      <c r="O61" s="1074"/>
      <c r="P61" s="1074"/>
      <c r="Q61" s="1074"/>
      <c r="R61" s="1074"/>
      <c r="S61" s="1074"/>
      <c r="T61" s="1074"/>
      <c r="U61" s="1074"/>
      <c r="V61" s="1074"/>
      <c r="W61" s="28"/>
    </row>
    <row r="62" spans="1:28" s="5" customFormat="1" ht="20.25" customHeight="1" x14ac:dyDescent="0.15">
      <c r="A62" s="10"/>
      <c r="B62" s="1074"/>
      <c r="C62" s="1074"/>
      <c r="D62" s="1126"/>
      <c r="E62" s="1127"/>
      <c r="F62" s="1127"/>
      <c r="G62" s="1127"/>
      <c r="H62" s="1127"/>
      <c r="I62" s="1127"/>
      <c r="J62" s="1022"/>
      <c r="K62" s="486" t="s">
        <v>62</v>
      </c>
      <c r="L62" s="187" t="s">
        <v>63</v>
      </c>
      <c r="M62" s="187" t="s">
        <v>64</v>
      </c>
      <c r="N62" s="187" t="s">
        <v>65</v>
      </c>
      <c r="O62" s="187" t="s">
        <v>66</v>
      </c>
      <c r="P62" s="187" t="s">
        <v>67</v>
      </c>
      <c r="Q62" s="792" t="s">
        <v>68</v>
      </c>
      <c r="R62" s="792" t="s">
        <v>69</v>
      </c>
      <c r="S62" s="792" t="s">
        <v>70</v>
      </c>
      <c r="T62" s="187" t="s">
        <v>71</v>
      </c>
      <c r="U62" s="187" t="s">
        <v>72</v>
      </c>
      <c r="V62" s="187" t="s">
        <v>73</v>
      </c>
      <c r="W62" s="10"/>
    </row>
    <row r="63" spans="1:28" s="5" customFormat="1" ht="23.25" customHeight="1" x14ac:dyDescent="0.15">
      <c r="A63" s="10"/>
      <c r="B63" s="1263" t="s">
        <v>840</v>
      </c>
      <c r="C63" s="1264"/>
      <c r="D63" s="1256" t="s">
        <v>716</v>
      </c>
      <c r="E63" s="1257"/>
      <c r="F63" s="1257"/>
      <c r="G63" s="1257"/>
      <c r="H63" s="1257"/>
      <c r="I63" s="1257"/>
      <c r="J63" s="1258"/>
      <c r="K63" s="818" t="s">
        <v>87</v>
      </c>
      <c r="L63" s="818"/>
      <c r="M63" s="818"/>
      <c r="N63" s="818"/>
      <c r="O63" s="818"/>
      <c r="P63" s="818"/>
      <c r="Q63" s="818"/>
      <c r="R63" s="818"/>
      <c r="S63" s="818"/>
      <c r="T63" s="818"/>
      <c r="U63" s="818"/>
      <c r="V63" s="818"/>
      <c r="W63" s="10"/>
    </row>
    <row r="64" spans="1:28" s="5" customFormat="1" ht="23.25" customHeight="1" x14ac:dyDescent="0.15">
      <c r="A64" s="10"/>
      <c r="B64" s="1265"/>
      <c r="C64" s="1266"/>
      <c r="D64" s="1132" t="s">
        <v>730</v>
      </c>
      <c r="E64" s="1133"/>
      <c r="F64" s="1133"/>
      <c r="G64" s="1133"/>
      <c r="H64" s="1133"/>
      <c r="I64" s="1133"/>
      <c r="J64" s="1134"/>
      <c r="K64" s="818" t="s">
        <v>87</v>
      </c>
      <c r="L64" s="818"/>
      <c r="M64" s="818"/>
      <c r="N64" s="818"/>
      <c r="O64" s="818"/>
      <c r="P64" s="818"/>
      <c r="Q64" s="818"/>
      <c r="R64" s="818"/>
      <c r="S64" s="818"/>
      <c r="T64" s="818"/>
      <c r="U64" s="818"/>
      <c r="V64" s="818"/>
      <c r="W64" s="10"/>
    </row>
    <row r="65" spans="1:24" s="5" customFormat="1" ht="23.25" customHeight="1" x14ac:dyDescent="0.15">
      <c r="A65" s="10"/>
      <c r="B65" s="1178" t="s">
        <v>675</v>
      </c>
      <c r="C65" s="1179"/>
      <c r="D65" s="1132" t="s">
        <v>717</v>
      </c>
      <c r="E65" s="1133"/>
      <c r="F65" s="1133"/>
      <c r="G65" s="1133"/>
      <c r="H65" s="1133"/>
      <c r="I65" s="1133"/>
      <c r="J65" s="1134"/>
      <c r="K65" s="1177" t="s">
        <v>732</v>
      </c>
      <c r="L65" s="1168"/>
      <c r="M65" s="1168"/>
      <c r="N65" s="1168"/>
      <c r="O65" s="1168"/>
      <c r="P65" s="1168"/>
      <c r="Q65" s="1168"/>
      <c r="R65" s="1168"/>
      <c r="S65" s="1168"/>
      <c r="T65" s="1168"/>
      <c r="U65" s="1168"/>
      <c r="V65" s="1169"/>
      <c r="W65" s="10"/>
    </row>
    <row r="66" spans="1:24" s="5" customFormat="1" ht="23.25" customHeight="1" x14ac:dyDescent="0.15">
      <c r="A66" s="10"/>
      <c r="B66" s="1159" t="s">
        <v>31</v>
      </c>
      <c r="C66" s="1159" t="s">
        <v>30</v>
      </c>
      <c r="D66" s="1259" t="s">
        <v>718</v>
      </c>
      <c r="E66" s="1260"/>
      <c r="F66" s="1260"/>
      <c r="G66" s="1260"/>
      <c r="H66" s="1260"/>
      <c r="I66" s="1260"/>
      <c r="J66" s="1261"/>
      <c r="K66" s="818"/>
      <c r="L66" s="819"/>
      <c r="M66" s="819"/>
      <c r="N66" s="819"/>
      <c r="O66" s="819" t="s">
        <v>87</v>
      </c>
      <c r="P66" s="819"/>
      <c r="Q66" s="819"/>
      <c r="R66" s="819" t="s">
        <v>87</v>
      </c>
      <c r="S66" s="819"/>
      <c r="T66" s="819"/>
      <c r="U66" s="819"/>
      <c r="V66" s="819"/>
      <c r="W66" s="10"/>
    </row>
    <row r="67" spans="1:24" s="5" customFormat="1" ht="23.25" customHeight="1" x14ac:dyDescent="0.15">
      <c r="A67" s="10"/>
      <c r="B67" s="1160"/>
      <c r="C67" s="1160"/>
      <c r="D67" s="1132" t="s">
        <v>731</v>
      </c>
      <c r="E67" s="1133"/>
      <c r="F67" s="1133"/>
      <c r="G67" s="1133"/>
      <c r="H67" s="1133"/>
      <c r="I67" s="1133"/>
      <c r="J67" s="1134"/>
      <c r="K67" s="818"/>
      <c r="L67" s="819"/>
      <c r="M67" s="819" t="s">
        <v>87</v>
      </c>
      <c r="N67" s="819" t="s">
        <v>87</v>
      </c>
      <c r="O67" s="819" t="s">
        <v>87</v>
      </c>
      <c r="P67" s="819"/>
      <c r="Q67" s="819"/>
      <c r="R67" s="819"/>
      <c r="S67" s="819"/>
      <c r="T67" s="819"/>
      <c r="U67" s="819"/>
      <c r="V67" s="819"/>
      <c r="W67" s="10"/>
    </row>
    <row r="68" spans="1:24" s="5" customFormat="1" ht="23.25" customHeight="1" x14ac:dyDescent="0.15">
      <c r="A68" s="10"/>
      <c r="B68" s="1160"/>
      <c r="C68" s="1161"/>
      <c r="D68" s="1132" t="s">
        <v>719</v>
      </c>
      <c r="E68" s="1133"/>
      <c r="F68" s="1133"/>
      <c r="G68" s="1133"/>
      <c r="H68" s="1133"/>
      <c r="I68" s="1133"/>
      <c r="J68" s="1134"/>
      <c r="K68" s="1167" t="s">
        <v>334</v>
      </c>
      <c r="L68" s="1168"/>
      <c r="M68" s="1168"/>
      <c r="N68" s="1168"/>
      <c r="O68" s="1168"/>
      <c r="P68" s="1168"/>
      <c r="Q68" s="1168"/>
      <c r="R68" s="1168"/>
      <c r="S68" s="1168"/>
      <c r="T68" s="1168"/>
      <c r="U68" s="1168"/>
      <c r="V68" s="1169"/>
      <c r="W68" s="10"/>
    </row>
    <row r="69" spans="1:24" s="5" customFormat="1" ht="23.25" customHeight="1" x14ac:dyDescent="0.15">
      <c r="A69" s="10"/>
      <c r="B69" s="1160"/>
      <c r="C69" s="1159" t="s">
        <v>16</v>
      </c>
      <c r="D69" s="1132" t="s">
        <v>720</v>
      </c>
      <c r="E69" s="1133"/>
      <c r="F69" s="1133"/>
      <c r="G69" s="1133"/>
      <c r="H69" s="1133"/>
      <c r="I69" s="1133"/>
      <c r="J69" s="1134"/>
      <c r="K69" s="818"/>
      <c r="L69" s="818"/>
      <c r="M69" s="818" t="s">
        <v>87</v>
      </c>
      <c r="N69" s="818" t="s">
        <v>87</v>
      </c>
      <c r="O69" s="818" t="s">
        <v>87</v>
      </c>
      <c r="P69" s="818"/>
      <c r="Q69" s="818"/>
      <c r="R69" s="818"/>
      <c r="S69" s="818"/>
      <c r="T69" s="818"/>
      <c r="U69" s="818"/>
      <c r="V69" s="818"/>
      <c r="W69" s="10"/>
    </row>
    <row r="70" spans="1:24" s="5" customFormat="1" ht="23.25" customHeight="1" x14ac:dyDescent="0.15">
      <c r="A70" s="10"/>
      <c r="B70" s="1160"/>
      <c r="C70" s="1160"/>
      <c r="D70" s="1132" t="s">
        <v>721</v>
      </c>
      <c r="E70" s="1133"/>
      <c r="F70" s="1133"/>
      <c r="G70" s="1133"/>
      <c r="H70" s="1133"/>
      <c r="I70" s="1133"/>
      <c r="J70" s="1134"/>
      <c r="K70" s="818" t="s">
        <v>87</v>
      </c>
      <c r="L70" s="818"/>
      <c r="M70" s="818"/>
      <c r="N70" s="818"/>
      <c r="O70" s="818"/>
      <c r="P70" s="818"/>
      <c r="Q70" s="818"/>
      <c r="R70" s="818"/>
      <c r="S70" s="818"/>
      <c r="T70" s="818"/>
      <c r="U70" s="818"/>
      <c r="V70" s="818"/>
      <c r="W70" s="10"/>
    </row>
    <row r="71" spans="1:24" s="5" customFormat="1" ht="23.25" customHeight="1" x14ac:dyDescent="0.15">
      <c r="A71" s="10"/>
      <c r="B71" s="1160"/>
      <c r="C71" s="1161"/>
      <c r="D71" s="1132" t="s">
        <v>722</v>
      </c>
      <c r="E71" s="1133"/>
      <c r="F71" s="1133"/>
      <c r="G71" s="1133"/>
      <c r="H71" s="1133"/>
      <c r="I71" s="1133"/>
      <c r="J71" s="1134"/>
      <c r="K71" s="1167" t="s">
        <v>334</v>
      </c>
      <c r="L71" s="1168"/>
      <c r="M71" s="1168"/>
      <c r="N71" s="1168"/>
      <c r="O71" s="1168"/>
      <c r="P71" s="1168"/>
      <c r="Q71" s="1168"/>
      <c r="R71" s="1168"/>
      <c r="S71" s="1168"/>
      <c r="T71" s="1168"/>
      <c r="U71" s="1168"/>
      <c r="V71" s="1169"/>
      <c r="W71" s="10"/>
    </row>
    <row r="72" spans="1:24" s="5" customFormat="1" ht="23.25" customHeight="1" x14ac:dyDescent="0.15">
      <c r="A72" s="10"/>
      <c r="B72" s="1160"/>
      <c r="C72" s="1159" t="s">
        <v>17</v>
      </c>
      <c r="D72" s="1132" t="s">
        <v>723</v>
      </c>
      <c r="E72" s="1133"/>
      <c r="F72" s="1133"/>
      <c r="G72" s="1133"/>
      <c r="H72" s="1133"/>
      <c r="I72" s="1133"/>
      <c r="J72" s="1134"/>
      <c r="K72" s="818"/>
      <c r="L72" s="818"/>
      <c r="M72" s="818"/>
      <c r="N72" s="818"/>
      <c r="O72" s="818" t="s">
        <v>87</v>
      </c>
      <c r="P72" s="818"/>
      <c r="Q72" s="818"/>
      <c r="R72" s="818" t="s">
        <v>87</v>
      </c>
      <c r="S72" s="818"/>
      <c r="T72" s="818"/>
      <c r="U72" s="818"/>
      <c r="V72" s="818"/>
      <c r="W72" s="10"/>
    </row>
    <row r="73" spans="1:24" s="5" customFormat="1" ht="23.25" customHeight="1" x14ac:dyDescent="0.15">
      <c r="A73" s="10"/>
      <c r="B73" s="1160"/>
      <c r="C73" s="1160"/>
      <c r="D73" s="1132" t="s">
        <v>724</v>
      </c>
      <c r="E73" s="1133"/>
      <c r="F73" s="1133"/>
      <c r="G73" s="1133"/>
      <c r="H73" s="1133"/>
      <c r="I73" s="1133"/>
      <c r="J73" s="1134"/>
      <c r="K73" s="1167" t="s">
        <v>334</v>
      </c>
      <c r="L73" s="1168"/>
      <c r="M73" s="1168"/>
      <c r="N73" s="1168"/>
      <c r="O73" s="1168"/>
      <c r="P73" s="1168"/>
      <c r="Q73" s="1168"/>
      <c r="R73" s="1168"/>
      <c r="S73" s="1168"/>
      <c r="T73" s="1168"/>
      <c r="U73" s="1168"/>
      <c r="V73" s="1169"/>
      <c r="W73" s="10"/>
    </row>
    <row r="74" spans="1:24" s="5" customFormat="1" ht="23.25" customHeight="1" x14ac:dyDescent="0.15">
      <c r="B74" s="1160"/>
      <c r="C74" s="1161"/>
      <c r="D74" s="1132" t="s">
        <v>725</v>
      </c>
      <c r="E74" s="1133"/>
      <c r="F74" s="1133"/>
      <c r="G74" s="1133"/>
      <c r="H74" s="1133"/>
      <c r="I74" s="1133"/>
      <c r="J74" s="1134"/>
      <c r="K74" s="1167" t="s">
        <v>334</v>
      </c>
      <c r="L74" s="1168"/>
      <c r="M74" s="1168"/>
      <c r="N74" s="1168"/>
      <c r="O74" s="1168"/>
      <c r="P74" s="1168"/>
      <c r="Q74" s="1168"/>
      <c r="R74" s="1168"/>
      <c r="S74" s="1168"/>
      <c r="T74" s="1168"/>
      <c r="U74" s="1168"/>
      <c r="V74" s="1169"/>
      <c r="W74" s="10"/>
    </row>
    <row r="75" spans="1:24" s="5" customFormat="1" ht="23.25" customHeight="1" x14ac:dyDescent="0.15">
      <c r="B75" s="1160"/>
      <c r="C75" s="1159" t="s">
        <v>18</v>
      </c>
      <c r="D75" s="1132" t="s">
        <v>726</v>
      </c>
      <c r="E75" s="1133"/>
      <c r="F75" s="1133"/>
      <c r="G75" s="1133"/>
      <c r="H75" s="1133"/>
      <c r="I75" s="1133"/>
      <c r="J75" s="1134"/>
      <c r="K75" s="818"/>
      <c r="L75" s="818"/>
      <c r="M75" s="818"/>
      <c r="N75" s="818"/>
      <c r="O75" s="818" t="s">
        <v>87</v>
      </c>
      <c r="P75" s="818"/>
      <c r="Q75" s="818"/>
      <c r="R75" s="818" t="s">
        <v>1057</v>
      </c>
      <c r="S75" s="818"/>
      <c r="T75" s="818"/>
      <c r="U75" s="818"/>
      <c r="V75" s="818"/>
      <c r="W75" s="10"/>
    </row>
    <row r="76" spans="1:24" s="5" customFormat="1" ht="23.25" customHeight="1" x14ac:dyDescent="0.15">
      <c r="B76" s="1160"/>
      <c r="C76" s="1160"/>
      <c r="D76" s="1132" t="s">
        <v>727</v>
      </c>
      <c r="E76" s="1133"/>
      <c r="F76" s="1133"/>
      <c r="G76" s="1133"/>
      <c r="H76" s="1133"/>
      <c r="I76" s="1133"/>
      <c r="J76" s="1134"/>
      <c r="K76" s="1167" t="s">
        <v>334</v>
      </c>
      <c r="L76" s="1168"/>
      <c r="M76" s="1168"/>
      <c r="N76" s="1168"/>
      <c r="O76" s="1168"/>
      <c r="P76" s="1168"/>
      <c r="Q76" s="1168"/>
      <c r="R76" s="1168"/>
      <c r="S76" s="1168"/>
      <c r="T76" s="1168"/>
      <c r="U76" s="1168"/>
      <c r="V76" s="1169"/>
      <c r="W76" s="10"/>
    </row>
    <row r="77" spans="1:24" s="5" customFormat="1" ht="23.25" customHeight="1" x14ac:dyDescent="0.15">
      <c r="B77" s="1160"/>
      <c r="C77" s="1161"/>
      <c r="D77" s="1132" t="s">
        <v>728</v>
      </c>
      <c r="E77" s="1133"/>
      <c r="F77" s="1133"/>
      <c r="G77" s="1133"/>
      <c r="H77" s="1133"/>
      <c r="I77" s="1133"/>
      <c r="J77" s="1134"/>
      <c r="K77" s="1167" t="s">
        <v>334</v>
      </c>
      <c r="L77" s="1168"/>
      <c r="M77" s="1168"/>
      <c r="N77" s="1168"/>
      <c r="O77" s="1168"/>
      <c r="P77" s="1168"/>
      <c r="Q77" s="1168"/>
      <c r="R77" s="1168"/>
      <c r="S77" s="1168"/>
      <c r="T77" s="1168"/>
      <c r="U77" s="1168"/>
      <c r="V77" s="1169"/>
      <c r="W77" s="10"/>
    </row>
    <row r="78" spans="1:24" s="5" customFormat="1" ht="23.25" customHeight="1" x14ac:dyDescent="0.15">
      <c r="A78" s="144"/>
      <c r="B78" s="1161"/>
      <c r="C78" s="563" t="s">
        <v>29</v>
      </c>
      <c r="D78" s="1132" t="s">
        <v>729</v>
      </c>
      <c r="E78" s="1133"/>
      <c r="F78" s="1133"/>
      <c r="G78" s="1133"/>
      <c r="H78" s="1133"/>
      <c r="I78" s="1133"/>
      <c r="J78" s="1134"/>
      <c r="K78" s="1162" t="s">
        <v>28</v>
      </c>
      <c r="L78" s="1162"/>
      <c r="M78" s="1162"/>
      <c r="N78" s="1162"/>
      <c r="O78" s="1162"/>
      <c r="P78" s="1162"/>
      <c r="Q78" s="1162"/>
      <c r="R78" s="1162"/>
      <c r="S78" s="1162"/>
      <c r="T78" s="1162"/>
      <c r="U78" s="1162"/>
      <c r="V78" s="1163"/>
      <c r="W78" s="10"/>
    </row>
    <row r="79" spans="1:24" s="5" customFormat="1" ht="23.25" customHeight="1" x14ac:dyDescent="0.15">
      <c r="B79" s="1180" t="s">
        <v>19</v>
      </c>
      <c r="C79" s="1181"/>
      <c r="D79" s="1181"/>
      <c r="E79" s="1181"/>
      <c r="F79" s="1181"/>
      <c r="G79" s="1181"/>
      <c r="H79" s="1181"/>
      <c r="I79" s="1181"/>
      <c r="J79" s="1182"/>
      <c r="K79" s="818"/>
      <c r="L79" s="818"/>
      <c r="M79" s="818"/>
      <c r="N79" s="818"/>
      <c r="O79" s="818"/>
      <c r="P79" s="818"/>
      <c r="Q79" s="818"/>
      <c r="R79" s="818" t="s">
        <v>87</v>
      </c>
      <c r="S79" s="818"/>
      <c r="T79" s="818"/>
      <c r="U79" s="818"/>
      <c r="V79" s="818"/>
      <c r="W79" s="10"/>
    </row>
    <row r="80" spans="1:24" s="52" customFormat="1" ht="20.100000000000001" customHeight="1" x14ac:dyDescent="0.4">
      <c r="B80" s="152" t="s">
        <v>328</v>
      </c>
      <c r="C80" s="153"/>
      <c r="D80" s="153"/>
      <c r="E80" s="153"/>
      <c r="F80" s="153"/>
      <c r="G80" s="153"/>
      <c r="H80" s="153"/>
      <c r="I80" s="153"/>
      <c r="J80" s="153"/>
      <c r="K80" s="153"/>
      <c r="L80" s="153"/>
      <c r="M80" s="153"/>
      <c r="N80" s="153"/>
      <c r="O80" s="153"/>
      <c r="P80" s="153"/>
      <c r="Q80" s="153"/>
      <c r="R80" s="153"/>
      <c r="S80" s="153"/>
      <c r="T80" s="153"/>
      <c r="U80" s="153"/>
      <c r="V80" s="153"/>
      <c r="W80" s="153"/>
      <c r="X80" s="57"/>
    </row>
    <row r="81" spans="1:24" s="14" customFormat="1" ht="20.100000000000001" customHeight="1" x14ac:dyDescent="0.15">
      <c r="A81" s="154"/>
      <c r="B81" s="155" t="s">
        <v>733</v>
      </c>
      <c r="C81" s="156"/>
      <c r="D81" s="156"/>
      <c r="E81" s="156"/>
      <c r="F81" s="156"/>
      <c r="G81" s="156"/>
      <c r="H81" s="156"/>
      <c r="I81" s="156"/>
      <c r="J81" s="156"/>
      <c r="K81" s="156"/>
      <c r="L81" s="71"/>
      <c r="M81" s="71"/>
      <c r="N81" s="156"/>
      <c r="O81" s="157"/>
      <c r="P81" s="156"/>
      <c r="Q81" s="158"/>
      <c r="R81" s="156"/>
      <c r="S81" s="158"/>
      <c r="T81" s="156"/>
      <c r="U81" s="158"/>
      <c r="V81" s="156"/>
      <c r="W81" s="158"/>
      <c r="X81" s="15"/>
    </row>
    <row r="82" spans="1:24" s="14" customFormat="1" ht="25.5" customHeight="1" x14ac:dyDescent="0.15">
      <c r="A82" s="154"/>
      <c r="B82" s="819"/>
      <c r="C82" s="159" t="s">
        <v>734</v>
      </c>
      <c r="D82" s="156"/>
      <c r="E82" s="71"/>
      <c r="F82" s="156"/>
      <c r="G82" s="156"/>
      <c r="H82" s="156"/>
      <c r="I82" s="156"/>
      <c r="J82" s="156"/>
      <c r="K82" s="156"/>
      <c r="L82" s="156"/>
      <c r="M82" s="819"/>
      <c r="N82" s="159" t="s">
        <v>737</v>
      </c>
      <c r="O82" s="158"/>
      <c r="P82" s="158"/>
      <c r="Q82" s="158"/>
      <c r="R82" s="158"/>
      <c r="S82" s="158"/>
      <c r="T82" s="158"/>
      <c r="U82" s="158"/>
      <c r="V82" s="158"/>
      <c r="W82" s="71"/>
      <c r="X82" s="15"/>
    </row>
    <row r="83" spans="1:24" s="14" customFormat="1" ht="25.5" customHeight="1" x14ac:dyDescent="0.15">
      <c r="A83" s="154"/>
      <c r="B83" s="819" t="s">
        <v>87</v>
      </c>
      <c r="C83" s="159" t="s">
        <v>735</v>
      </c>
      <c r="D83" s="156"/>
      <c r="E83" s="71"/>
      <c r="F83" s="156"/>
      <c r="G83" s="156"/>
      <c r="H83" s="156"/>
      <c r="I83" s="156"/>
      <c r="J83" s="156"/>
      <c r="K83" s="156"/>
      <c r="L83" s="156"/>
      <c r="M83" s="819"/>
      <c r="N83" s="1164" t="s">
        <v>738</v>
      </c>
      <c r="O83" s="1165"/>
      <c r="P83" s="1165"/>
      <c r="Q83" s="1165"/>
      <c r="R83" s="1165"/>
      <c r="S83" s="1165"/>
      <c r="T83" s="1165"/>
      <c r="U83" s="1165"/>
      <c r="V83" s="1165"/>
      <c r="W83" s="1165"/>
      <c r="X83" s="15"/>
    </row>
    <row r="84" spans="1:24" s="14" customFormat="1" ht="25.5" customHeight="1" x14ac:dyDescent="0.15">
      <c r="A84" s="154"/>
      <c r="B84" s="819"/>
      <c r="C84" s="159" t="s">
        <v>736</v>
      </c>
      <c r="D84" s="156"/>
      <c r="E84" s="71"/>
      <c r="F84" s="156"/>
      <c r="G84" s="156"/>
      <c r="H84" s="156"/>
      <c r="I84" s="156"/>
      <c r="J84" s="156"/>
      <c r="K84" s="156"/>
      <c r="L84" s="156"/>
      <c r="M84" s="819"/>
      <c r="N84" s="159" t="s">
        <v>739</v>
      </c>
      <c r="O84" s="158"/>
      <c r="P84" s="71"/>
      <c r="Q84" s="1267"/>
      <c r="R84" s="1268"/>
      <c r="S84" s="1268"/>
      <c r="T84" s="1268"/>
      <c r="U84" s="1268"/>
      <c r="V84" s="1269"/>
      <c r="W84" s="71"/>
      <c r="X84" s="15"/>
    </row>
    <row r="85" spans="1:24" s="14" customFormat="1" ht="20.100000000000001" customHeight="1" x14ac:dyDescent="0.15">
      <c r="A85" s="154"/>
      <c r="B85" s="160" t="s">
        <v>743</v>
      </c>
      <c r="C85" s="156"/>
      <c r="D85" s="156"/>
      <c r="E85" s="156"/>
      <c r="F85" s="156"/>
      <c r="G85" s="156"/>
      <c r="H85" s="156"/>
      <c r="I85" s="156"/>
      <c r="J85" s="156"/>
      <c r="K85" s="156"/>
      <c r="L85" s="71"/>
      <c r="M85" s="161"/>
      <c r="N85" s="157"/>
      <c r="O85" s="156"/>
      <c r="P85" s="158"/>
      <c r="Q85" s="156"/>
      <c r="R85" s="158"/>
      <c r="S85" s="156"/>
      <c r="T85" s="158"/>
      <c r="U85" s="156"/>
      <c r="V85" s="158"/>
      <c r="W85" s="71"/>
      <c r="X85" s="15"/>
    </row>
    <row r="86" spans="1:24" s="14" customFormat="1" ht="21.6" customHeight="1" x14ac:dyDescent="0.15">
      <c r="A86" s="154"/>
      <c r="B86" s="819" t="s">
        <v>87</v>
      </c>
      <c r="C86" s="159" t="s">
        <v>740</v>
      </c>
      <c r="D86" s="71"/>
      <c r="E86" s="156"/>
      <c r="F86" s="156"/>
      <c r="G86" s="156"/>
      <c r="H86" s="156"/>
      <c r="I86" s="156"/>
      <c r="J86" s="156"/>
      <c r="K86" s="156"/>
      <c r="L86" s="156"/>
      <c r="M86" s="819"/>
      <c r="N86" s="159" t="s">
        <v>744</v>
      </c>
      <c r="O86" s="158"/>
      <c r="P86" s="158"/>
      <c r="Q86" s="158"/>
      <c r="R86" s="158"/>
      <c r="S86" s="158"/>
      <c r="T86" s="158"/>
      <c r="U86" s="158"/>
      <c r="V86" s="158"/>
      <c r="W86" s="71"/>
      <c r="X86" s="15"/>
    </row>
    <row r="87" spans="1:24" s="14" customFormat="1" ht="21.6" customHeight="1" x14ac:dyDescent="0.15">
      <c r="A87" s="154"/>
      <c r="B87" s="819"/>
      <c r="C87" s="159" t="s">
        <v>741</v>
      </c>
      <c r="D87" s="71"/>
      <c r="E87" s="156"/>
      <c r="F87" s="156"/>
      <c r="G87" s="156"/>
      <c r="H87" s="156"/>
      <c r="I87" s="156"/>
      <c r="J87" s="156"/>
      <c r="K87" s="156"/>
      <c r="L87" s="156"/>
      <c r="M87" s="819"/>
      <c r="N87" s="159" t="s">
        <v>745</v>
      </c>
      <c r="O87" s="158"/>
      <c r="P87" s="71"/>
      <c r="Q87" s="1267"/>
      <c r="R87" s="1268"/>
      <c r="S87" s="1268"/>
      <c r="T87" s="1268"/>
      <c r="U87" s="1268"/>
      <c r="V87" s="1269"/>
      <c r="W87" s="71"/>
      <c r="X87" s="15"/>
    </row>
    <row r="88" spans="1:24" s="14" customFormat="1" ht="21.6" customHeight="1" x14ac:dyDescent="0.15">
      <c r="A88" s="154"/>
      <c r="B88" s="819"/>
      <c r="C88" s="159" t="s">
        <v>742</v>
      </c>
      <c r="D88" s="71"/>
      <c r="E88" s="156"/>
      <c r="F88" s="156"/>
      <c r="G88" s="156"/>
      <c r="H88" s="156"/>
      <c r="I88" s="156"/>
      <c r="J88" s="156"/>
      <c r="K88" s="156"/>
      <c r="L88" s="156"/>
      <c r="M88" s="71"/>
      <c r="N88" s="162"/>
      <c r="O88" s="156" t="s">
        <v>76</v>
      </c>
      <c r="P88" s="158"/>
      <c r="Q88" s="158"/>
      <c r="R88" s="158"/>
      <c r="S88" s="158"/>
      <c r="T88" s="158"/>
      <c r="U88" s="158"/>
      <c r="V88" s="158"/>
      <c r="W88" s="158"/>
      <c r="X88" s="15"/>
    </row>
    <row r="89" spans="1:24" s="14" customFormat="1" ht="23.25" customHeight="1" x14ac:dyDescent="0.15">
      <c r="A89" s="154"/>
      <c r="B89" s="160" t="s">
        <v>960</v>
      </c>
      <c r="C89" s="156"/>
      <c r="D89" s="156"/>
      <c r="E89" s="156"/>
      <c r="F89" s="156"/>
      <c r="G89" s="156"/>
      <c r="H89" s="156"/>
      <c r="I89" s="156"/>
      <c r="J89" s="156"/>
      <c r="K89" s="156"/>
      <c r="L89" s="71"/>
      <c r="M89" s="71"/>
      <c r="N89" s="161"/>
      <c r="O89" s="157"/>
      <c r="P89" s="156"/>
      <c r="Q89" s="158"/>
      <c r="R89" s="156"/>
      <c r="S89" s="158"/>
      <c r="T89" s="156"/>
      <c r="U89" s="158"/>
      <c r="V89" s="156"/>
      <c r="W89" s="158"/>
      <c r="X89" s="15"/>
    </row>
    <row r="90" spans="1:24" s="14" customFormat="1" ht="21.6" customHeight="1" x14ac:dyDescent="0.15">
      <c r="A90" s="154"/>
      <c r="B90" s="819"/>
      <c r="C90" s="159" t="s">
        <v>961</v>
      </c>
      <c r="D90" s="71"/>
      <c r="E90" s="156"/>
      <c r="F90" s="156"/>
      <c r="G90" s="156"/>
      <c r="H90" s="156"/>
      <c r="I90" s="156"/>
      <c r="J90" s="156"/>
      <c r="K90" s="156"/>
      <c r="L90" s="156"/>
      <c r="M90" s="819"/>
      <c r="N90" s="159" t="s">
        <v>749</v>
      </c>
      <c r="O90" s="156"/>
      <c r="P90" s="156"/>
      <c r="Q90" s="156"/>
      <c r="R90" s="156"/>
      <c r="S90" s="156"/>
      <c r="T90" s="156"/>
      <c r="U90" s="71"/>
      <c r="V90" s="158"/>
      <c r="W90" s="71"/>
      <c r="X90" s="15"/>
    </row>
    <row r="91" spans="1:24" s="14" customFormat="1" ht="21.6" customHeight="1" x14ac:dyDescent="0.15">
      <c r="A91" s="154"/>
      <c r="B91" s="819"/>
      <c r="C91" s="159" t="s">
        <v>746</v>
      </c>
      <c r="D91" s="71"/>
      <c r="E91" s="156"/>
      <c r="F91" s="156"/>
      <c r="G91" s="156"/>
      <c r="H91" s="156"/>
      <c r="I91" s="156"/>
      <c r="J91" s="156"/>
      <c r="K91" s="156"/>
      <c r="L91" s="156"/>
      <c r="M91" s="819"/>
      <c r="N91" s="159" t="s">
        <v>750</v>
      </c>
      <c r="O91" s="156"/>
      <c r="P91" s="156"/>
      <c r="Q91" s="156"/>
      <c r="R91" s="156"/>
      <c r="S91" s="156"/>
      <c r="T91" s="156"/>
      <c r="U91" s="71"/>
      <c r="V91" s="158"/>
      <c r="W91" s="71"/>
      <c r="X91" s="15"/>
    </row>
    <row r="92" spans="1:24" s="14" customFormat="1" ht="21.6" customHeight="1" x14ac:dyDescent="0.15">
      <c r="A92" s="154"/>
      <c r="B92" s="819" t="s">
        <v>87</v>
      </c>
      <c r="C92" s="159" t="s">
        <v>747</v>
      </c>
      <c r="D92" s="71"/>
      <c r="E92" s="156"/>
      <c r="F92" s="156"/>
      <c r="G92" s="156"/>
      <c r="H92" s="156"/>
      <c r="I92" s="156"/>
      <c r="J92" s="156"/>
      <c r="K92" s="156"/>
      <c r="L92" s="156"/>
      <c r="M92" s="819"/>
      <c r="N92" s="159" t="s">
        <v>751</v>
      </c>
      <c r="O92" s="156"/>
      <c r="P92" s="71"/>
      <c r="Q92" s="1267"/>
      <c r="R92" s="1268"/>
      <c r="S92" s="1268"/>
      <c r="T92" s="1268"/>
      <c r="U92" s="1268"/>
      <c r="V92" s="1269"/>
      <c r="W92" s="71"/>
      <c r="X92" s="15"/>
    </row>
    <row r="93" spans="1:24" s="14" customFormat="1" ht="21.6" customHeight="1" x14ac:dyDescent="0.15">
      <c r="A93" s="154"/>
      <c r="B93" s="819"/>
      <c r="C93" s="159" t="s">
        <v>748</v>
      </c>
      <c r="D93" s="71"/>
      <c r="E93" s="71"/>
      <c r="F93" s="71"/>
      <c r="G93" s="71"/>
      <c r="H93" s="71"/>
      <c r="I93" s="71"/>
      <c r="J93" s="71"/>
      <c r="K93" s="71"/>
      <c r="L93" s="71"/>
      <c r="M93" s="162"/>
      <c r="N93" s="163" t="s">
        <v>76</v>
      </c>
      <c r="O93" s="158"/>
      <c r="P93" s="71"/>
      <c r="Q93" s="71"/>
      <c r="R93" s="71"/>
      <c r="S93" s="71"/>
      <c r="T93" s="71"/>
      <c r="U93" s="71"/>
      <c r="V93" s="71"/>
      <c r="W93" s="71"/>
      <c r="X93" s="15"/>
    </row>
    <row r="94" spans="1:24" s="14" customFormat="1" ht="23.25" customHeight="1" x14ac:dyDescent="0.15">
      <c r="A94" s="154"/>
      <c r="B94" s="1158" t="s">
        <v>752</v>
      </c>
      <c r="C94" s="1158"/>
      <c r="D94" s="1158"/>
      <c r="E94" s="1158"/>
      <c r="F94" s="1158"/>
      <c r="G94" s="1158"/>
      <c r="H94" s="1158"/>
      <c r="I94" s="1158"/>
      <c r="J94" s="1158"/>
      <c r="K94" s="1158"/>
      <c r="L94" s="1158"/>
      <c r="M94" s="1158"/>
      <c r="N94" s="1158"/>
      <c r="O94" s="1158"/>
      <c r="P94" s="1158"/>
      <c r="Q94" s="1158"/>
      <c r="R94" s="1158"/>
      <c r="S94" s="1158"/>
      <c r="T94" s="1158"/>
      <c r="U94" s="1158"/>
      <c r="V94" s="1158"/>
      <c r="W94" s="1158"/>
      <c r="X94" s="15"/>
    </row>
    <row r="95" spans="1:24" s="14" customFormat="1" ht="21.6" customHeight="1" x14ac:dyDescent="0.15">
      <c r="A95" s="154"/>
      <c r="B95" s="819" t="s">
        <v>87</v>
      </c>
      <c r="C95" s="1241" t="s">
        <v>962</v>
      </c>
      <c r="D95" s="1043"/>
      <c r="E95" s="1043"/>
      <c r="F95" s="1043"/>
      <c r="G95" s="1043"/>
      <c r="H95" s="1043"/>
      <c r="I95" s="1043"/>
      <c r="J95" s="1043"/>
      <c r="K95" s="1043"/>
      <c r="L95" s="1242"/>
      <c r="M95" s="819"/>
      <c r="N95" s="1128" t="s">
        <v>755</v>
      </c>
      <c r="O95" s="1129"/>
      <c r="P95" s="1129"/>
      <c r="Q95" s="1129"/>
      <c r="R95" s="1129"/>
      <c r="S95" s="1129"/>
      <c r="T95" s="1129"/>
      <c r="U95" s="1129"/>
      <c r="V95" s="1129"/>
      <c r="W95" s="71"/>
      <c r="X95" s="15"/>
    </row>
    <row r="96" spans="1:24" s="14" customFormat="1" ht="21.6" customHeight="1" x14ac:dyDescent="0.15">
      <c r="A96" s="154"/>
      <c r="B96" s="819"/>
      <c r="C96" s="1238" t="s">
        <v>753</v>
      </c>
      <c r="D96" s="1239"/>
      <c r="E96" s="1239"/>
      <c r="F96" s="1239"/>
      <c r="G96" s="1239"/>
      <c r="H96" s="1239"/>
      <c r="I96" s="1239"/>
      <c r="J96" s="1239"/>
      <c r="K96" s="1239"/>
      <c r="L96" s="1240"/>
      <c r="M96" s="819"/>
      <c r="N96" s="156" t="s">
        <v>756</v>
      </c>
      <c r="O96" s="71"/>
      <c r="P96" s="158"/>
      <c r="Q96" s="158"/>
      <c r="R96" s="158"/>
      <c r="S96" s="158"/>
      <c r="T96" s="158"/>
      <c r="U96" s="158"/>
      <c r="V96" s="158"/>
      <c r="W96" s="71"/>
      <c r="X96" s="15"/>
    </row>
    <row r="97" spans="1:24" s="14" customFormat="1" ht="21.6" customHeight="1" x14ac:dyDescent="0.15">
      <c r="A97" s="154"/>
      <c r="B97" s="819"/>
      <c r="C97" s="1241" t="s">
        <v>754</v>
      </c>
      <c r="D97" s="1043"/>
      <c r="E97" s="1043"/>
      <c r="F97" s="1043"/>
      <c r="G97" s="1043"/>
      <c r="H97" s="1043"/>
      <c r="I97" s="1043"/>
      <c r="J97" s="1043"/>
      <c r="K97" s="1043"/>
      <c r="L97" s="1242"/>
      <c r="M97" s="819"/>
      <c r="N97" s="159" t="s">
        <v>757</v>
      </c>
      <c r="O97" s="156"/>
      <c r="P97" s="71"/>
      <c r="Q97" s="1267"/>
      <c r="R97" s="1268"/>
      <c r="S97" s="1268"/>
      <c r="T97" s="1268"/>
      <c r="U97" s="1268"/>
      <c r="V97" s="1269"/>
      <c r="W97" s="71"/>
      <c r="X97" s="15"/>
    </row>
    <row r="98" spans="1:24" s="14" customFormat="1" ht="21.6" customHeight="1" x14ac:dyDescent="0.15">
      <c r="A98" s="154"/>
      <c r="B98" s="819"/>
      <c r="C98" s="1128" t="s">
        <v>887</v>
      </c>
      <c r="D98" s="1129"/>
      <c r="E98" s="1129"/>
      <c r="F98" s="1129"/>
      <c r="G98" s="1129"/>
      <c r="H98" s="1129"/>
      <c r="I98" s="1129"/>
      <c r="J98" s="1129"/>
      <c r="K98" s="1129"/>
      <c r="L98" s="1129"/>
      <c r="M98" s="71"/>
      <c r="N98" s="161" t="s">
        <v>76</v>
      </c>
      <c r="O98" s="158"/>
      <c r="P98" s="158"/>
      <c r="Q98" s="158"/>
      <c r="R98" s="158"/>
      <c r="S98" s="158"/>
      <c r="T98" s="158"/>
      <c r="U98" s="158"/>
      <c r="V98" s="158"/>
      <c r="W98" s="158"/>
      <c r="X98" s="15"/>
    </row>
    <row r="99" spans="1:24" s="14" customFormat="1" ht="6" customHeight="1" x14ac:dyDescent="0.15">
      <c r="A99" s="154"/>
      <c r="B99" s="120"/>
      <c r="C99" s="142"/>
      <c r="D99" s="28"/>
      <c r="E99" s="28"/>
      <c r="F99" s="28"/>
      <c r="G99" s="28"/>
      <c r="H99" s="28"/>
      <c r="I99" s="28"/>
      <c r="J99" s="28"/>
      <c r="K99" s="28"/>
      <c r="L99" s="28"/>
      <c r="M99" s="28"/>
      <c r="N99" s="120"/>
      <c r="O99" s="165"/>
      <c r="P99" s="165"/>
      <c r="Q99" s="165"/>
      <c r="R99" s="165"/>
      <c r="S99" s="165"/>
      <c r="T99" s="165"/>
      <c r="U99" s="165"/>
      <c r="V99" s="165"/>
      <c r="W99" s="165"/>
      <c r="X99" s="15"/>
    </row>
    <row r="100" spans="1:24" ht="19.5" customHeight="1" x14ac:dyDescent="0.15">
      <c r="A100" s="544" t="s">
        <v>500</v>
      </c>
    </row>
    <row r="101" spans="1:24" s="28" customFormat="1" ht="19.5" customHeight="1" x14ac:dyDescent="0.15">
      <c r="A101" s="543" t="s">
        <v>963</v>
      </c>
      <c r="K101" s="28" t="s">
        <v>608</v>
      </c>
    </row>
    <row r="102" spans="1:24" ht="18.600000000000001" customHeight="1" x14ac:dyDescent="0.4">
      <c r="A102" s="50"/>
      <c r="B102" s="1074" t="s">
        <v>14</v>
      </c>
      <c r="C102" s="1074"/>
      <c r="D102" s="1074"/>
      <c r="E102" s="1124" t="s">
        <v>32</v>
      </c>
      <c r="F102" s="1125"/>
      <c r="G102" s="1125"/>
      <c r="H102" s="1125"/>
      <c r="I102" s="1125"/>
      <c r="J102" s="1021"/>
      <c r="K102" s="1123" t="s">
        <v>103</v>
      </c>
      <c r="L102" s="1123"/>
      <c r="M102" s="1123"/>
      <c r="N102" s="1123"/>
      <c r="O102" s="1123"/>
      <c r="P102" s="1123"/>
      <c r="Q102" s="1123"/>
      <c r="R102" s="1123"/>
      <c r="S102" s="1123"/>
      <c r="T102" s="1123"/>
      <c r="U102" s="1123"/>
      <c r="V102" s="1123"/>
    </row>
    <row r="103" spans="1:24" s="5" customFormat="1" ht="23.25" customHeight="1" x14ac:dyDescent="0.15">
      <c r="A103" s="10"/>
      <c r="B103" s="1074"/>
      <c r="C103" s="1074"/>
      <c r="D103" s="1074"/>
      <c r="E103" s="1126"/>
      <c r="F103" s="1127"/>
      <c r="G103" s="1127"/>
      <c r="H103" s="1127"/>
      <c r="I103" s="1127"/>
      <c r="J103" s="1022"/>
      <c r="K103" s="391" t="s">
        <v>62</v>
      </c>
      <c r="L103" s="391" t="s">
        <v>63</v>
      </c>
      <c r="M103" s="391" t="s">
        <v>64</v>
      </c>
      <c r="N103" s="391" t="s">
        <v>65</v>
      </c>
      <c r="O103" s="391" t="s">
        <v>66</v>
      </c>
      <c r="P103" s="391" t="s">
        <v>67</v>
      </c>
      <c r="Q103" s="391" t="s">
        <v>68</v>
      </c>
      <c r="R103" s="391" t="s">
        <v>69</v>
      </c>
      <c r="S103" s="391" t="s">
        <v>70</v>
      </c>
      <c r="T103" s="391" t="s">
        <v>71</v>
      </c>
      <c r="U103" s="391" t="s">
        <v>72</v>
      </c>
      <c r="V103" s="391" t="s">
        <v>73</v>
      </c>
    </row>
    <row r="104" spans="1:24" s="28" customFormat="1" ht="23.25" customHeight="1" x14ac:dyDescent="0.15">
      <c r="A104" s="36"/>
      <c r="B104" s="1161" t="s">
        <v>91</v>
      </c>
      <c r="C104" s="1346" t="s">
        <v>798</v>
      </c>
      <c r="D104" s="1347"/>
      <c r="E104" s="1353" t="s">
        <v>758</v>
      </c>
      <c r="F104" s="1354"/>
      <c r="G104" s="1354"/>
      <c r="H104" s="1354"/>
      <c r="I104" s="1354"/>
      <c r="J104" s="1355"/>
      <c r="K104" s="820" t="s">
        <v>87</v>
      </c>
      <c r="L104" s="820"/>
      <c r="M104" s="820"/>
      <c r="N104" s="820"/>
      <c r="O104" s="820"/>
      <c r="P104" s="820"/>
      <c r="Q104" s="820"/>
      <c r="R104" s="821"/>
      <c r="S104" s="820"/>
      <c r="T104" s="820"/>
      <c r="U104" s="820"/>
      <c r="V104" s="820"/>
    </row>
    <row r="105" spans="1:24" s="28" customFormat="1" ht="23.25" customHeight="1" x14ac:dyDescent="0.15">
      <c r="A105" s="36"/>
      <c r="B105" s="1342"/>
      <c r="C105" s="1348"/>
      <c r="D105" s="1349"/>
      <c r="E105" s="1180" t="s">
        <v>759</v>
      </c>
      <c r="F105" s="1323"/>
      <c r="G105" s="1323"/>
      <c r="H105" s="1323"/>
      <c r="I105" s="1323"/>
      <c r="J105" s="1324"/>
      <c r="K105" s="819" t="s">
        <v>87</v>
      </c>
      <c r="L105" s="819"/>
      <c r="M105" s="819"/>
      <c r="N105" s="819"/>
      <c r="O105" s="819"/>
      <c r="P105" s="819"/>
      <c r="Q105" s="819"/>
      <c r="R105" s="818"/>
      <c r="S105" s="819"/>
      <c r="T105" s="819"/>
      <c r="U105" s="819"/>
      <c r="V105" s="819"/>
    </row>
    <row r="106" spans="1:24" s="28" customFormat="1" ht="23.25" customHeight="1" x14ac:dyDescent="0.15">
      <c r="A106" s="36"/>
      <c r="B106" s="1342"/>
      <c r="C106" s="1348"/>
      <c r="D106" s="1349"/>
      <c r="E106" s="1180" t="s">
        <v>760</v>
      </c>
      <c r="F106" s="1323"/>
      <c r="G106" s="1323"/>
      <c r="H106" s="1323"/>
      <c r="I106" s="1323"/>
      <c r="J106" s="1324"/>
      <c r="K106" s="819" t="s">
        <v>87</v>
      </c>
      <c r="L106" s="819"/>
      <c r="M106" s="819"/>
      <c r="N106" s="819"/>
      <c r="O106" s="819"/>
      <c r="P106" s="819"/>
      <c r="Q106" s="819"/>
      <c r="R106" s="818"/>
      <c r="S106" s="819"/>
      <c r="T106" s="819"/>
      <c r="U106" s="819"/>
      <c r="V106" s="819"/>
    </row>
    <row r="107" spans="1:24" s="28" customFormat="1" ht="23.25" customHeight="1" x14ac:dyDescent="0.15">
      <c r="A107" s="36"/>
      <c r="B107" s="1342"/>
      <c r="C107" s="1348"/>
      <c r="D107" s="1349"/>
      <c r="E107" s="1180" t="s">
        <v>761</v>
      </c>
      <c r="F107" s="1323"/>
      <c r="G107" s="1323"/>
      <c r="H107" s="1323"/>
      <c r="I107" s="1323"/>
      <c r="J107" s="1324"/>
      <c r="K107" s="819" t="s">
        <v>87</v>
      </c>
      <c r="L107" s="819"/>
      <c r="M107" s="819"/>
      <c r="N107" s="819"/>
      <c r="O107" s="819"/>
      <c r="P107" s="819"/>
      <c r="Q107" s="819"/>
      <c r="R107" s="818"/>
      <c r="S107" s="819"/>
      <c r="T107" s="819"/>
      <c r="U107" s="819"/>
      <c r="V107" s="819"/>
    </row>
    <row r="108" spans="1:24" s="28" customFormat="1" ht="23.25" customHeight="1" x14ac:dyDescent="0.15">
      <c r="A108" s="36"/>
      <c r="B108" s="1342"/>
      <c r="C108" s="1348"/>
      <c r="D108" s="1349"/>
      <c r="E108" s="1180" t="s">
        <v>964</v>
      </c>
      <c r="F108" s="1323"/>
      <c r="G108" s="1323"/>
      <c r="H108" s="1323"/>
      <c r="I108" s="1323"/>
      <c r="J108" s="1324"/>
      <c r="K108" s="819" t="s">
        <v>87</v>
      </c>
      <c r="L108" s="819"/>
      <c r="M108" s="819"/>
      <c r="N108" s="819"/>
      <c r="O108" s="819"/>
      <c r="P108" s="819"/>
      <c r="Q108" s="819"/>
      <c r="R108" s="818"/>
      <c r="S108" s="819"/>
      <c r="T108" s="819"/>
      <c r="U108" s="819"/>
      <c r="V108" s="819"/>
    </row>
    <row r="109" spans="1:24" s="28" customFormat="1" ht="33.75" customHeight="1" x14ac:dyDescent="0.15">
      <c r="A109" s="36"/>
      <c r="B109" s="1342"/>
      <c r="C109" s="1350" t="s">
        <v>675</v>
      </c>
      <c r="D109" s="1351"/>
      <c r="E109" s="1180" t="s">
        <v>762</v>
      </c>
      <c r="F109" s="1323"/>
      <c r="G109" s="1323"/>
      <c r="H109" s="1323"/>
      <c r="I109" s="1323"/>
      <c r="J109" s="1324"/>
      <c r="K109" s="1167" t="s">
        <v>732</v>
      </c>
      <c r="L109" s="1168"/>
      <c r="M109" s="1168"/>
      <c r="N109" s="1168"/>
      <c r="O109" s="1168"/>
      <c r="P109" s="1168"/>
      <c r="Q109" s="1168"/>
      <c r="R109" s="1168"/>
      <c r="S109" s="1168"/>
      <c r="T109" s="1168"/>
      <c r="U109" s="1168"/>
      <c r="V109" s="1169"/>
    </row>
    <row r="110" spans="1:24" s="28" customFormat="1" ht="23.25" customHeight="1" x14ac:dyDescent="0.15">
      <c r="A110" s="36"/>
      <c r="B110" s="1342"/>
      <c r="C110" s="1114" t="s">
        <v>31</v>
      </c>
      <c r="D110" s="1115"/>
      <c r="E110" s="1180" t="s">
        <v>763</v>
      </c>
      <c r="F110" s="1323"/>
      <c r="G110" s="1323"/>
      <c r="H110" s="1323"/>
      <c r="I110" s="1323"/>
      <c r="J110" s="1324"/>
      <c r="K110" s="1343" t="s">
        <v>335</v>
      </c>
      <c r="L110" s="1344"/>
      <c r="M110" s="1344"/>
      <c r="N110" s="1344"/>
      <c r="O110" s="1344"/>
      <c r="P110" s="1344"/>
      <c r="Q110" s="1344"/>
      <c r="R110" s="1344"/>
      <c r="S110" s="1344"/>
      <c r="T110" s="1344"/>
      <c r="U110" s="1344"/>
      <c r="V110" s="1345"/>
    </row>
    <row r="111" spans="1:24" s="28" customFormat="1" ht="23.25" customHeight="1" x14ac:dyDescent="0.15">
      <c r="A111" s="36"/>
      <c r="B111" s="1342"/>
      <c r="C111" s="1116"/>
      <c r="D111" s="1117"/>
      <c r="E111" s="1180" t="s">
        <v>764</v>
      </c>
      <c r="F111" s="1323"/>
      <c r="G111" s="1323"/>
      <c r="H111" s="1323"/>
      <c r="I111" s="1323"/>
      <c r="J111" s="1324"/>
      <c r="K111" s="1343" t="s">
        <v>335</v>
      </c>
      <c r="L111" s="1344"/>
      <c r="M111" s="1344"/>
      <c r="N111" s="1344"/>
      <c r="O111" s="1344"/>
      <c r="P111" s="1344"/>
      <c r="Q111" s="1344"/>
      <c r="R111" s="1344"/>
      <c r="S111" s="1344"/>
      <c r="T111" s="1344"/>
      <c r="U111" s="1344"/>
      <c r="V111" s="1345"/>
    </row>
    <row r="112" spans="1:24" s="28" customFormat="1" ht="23.25" customHeight="1" x14ac:dyDescent="0.15">
      <c r="A112" s="36"/>
      <c r="B112" s="1342"/>
      <c r="C112" s="1116"/>
      <c r="D112" s="1117"/>
      <c r="E112" s="1180" t="s">
        <v>765</v>
      </c>
      <c r="F112" s="1323"/>
      <c r="G112" s="1323"/>
      <c r="H112" s="1323"/>
      <c r="I112" s="1323"/>
      <c r="J112" s="1324"/>
      <c r="K112" s="1343" t="s">
        <v>335</v>
      </c>
      <c r="L112" s="1344"/>
      <c r="M112" s="1344"/>
      <c r="N112" s="1344"/>
      <c r="O112" s="1344"/>
      <c r="P112" s="1344"/>
      <c r="Q112" s="1344"/>
      <c r="R112" s="1344"/>
      <c r="S112" s="1344"/>
      <c r="T112" s="1344"/>
      <c r="U112" s="1344"/>
      <c r="V112" s="1345"/>
    </row>
    <row r="113" spans="1:28" s="28" customFormat="1" ht="23.25" customHeight="1" x14ac:dyDescent="0.15">
      <c r="A113" s="36"/>
      <c r="B113" s="1342"/>
      <c r="C113" s="1116"/>
      <c r="D113" s="1117"/>
      <c r="E113" s="1180" t="s">
        <v>766</v>
      </c>
      <c r="F113" s="1323"/>
      <c r="G113" s="1323"/>
      <c r="H113" s="1323"/>
      <c r="I113" s="1323"/>
      <c r="J113" s="1324"/>
      <c r="K113" s="1343" t="s">
        <v>335</v>
      </c>
      <c r="L113" s="1344"/>
      <c r="M113" s="1344"/>
      <c r="N113" s="1344"/>
      <c r="O113" s="1344"/>
      <c r="P113" s="1344"/>
      <c r="Q113" s="1344"/>
      <c r="R113" s="1344"/>
      <c r="S113" s="1344"/>
      <c r="T113" s="1344"/>
      <c r="U113" s="1344"/>
      <c r="V113" s="1345"/>
    </row>
    <row r="114" spans="1:28" s="28" customFormat="1" ht="24" customHeight="1" x14ac:dyDescent="0.15">
      <c r="A114" s="36"/>
      <c r="B114" s="1338" t="s">
        <v>688</v>
      </c>
      <c r="C114" s="1114" t="s">
        <v>772</v>
      </c>
      <c r="D114" s="1115"/>
      <c r="E114" s="1108" t="s">
        <v>767</v>
      </c>
      <c r="F114" s="1109"/>
      <c r="G114" s="1109"/>
      <c r="H114" s="1109"/>
      <c r="I114" s="1109"/>
      <c r="J114" s="1110"/>
      <c r="K114" s="819"/>
      <c r="L114" s="819" t="s">
        <v>87</v>
      </c>
      <c r="M114" s="819"/>
      <c r="N114" s="819"/>
      <c r="O114" s="819"/>
      <c r="P114" s="819"/>
      <c r="Q114" s="819"/>
      <c r="R114" s="819"/>
      <c r="S114" s="819"/>
      <c r="T114" s="819"/>
      <c r="U114" s="819"/>
      <c r="V114" s="819"/>
    </row>
    <row r="115" spans="1:28" s="28" customFormat="1" ht="27" customHeight="1" x14ac:dyDescent="0.15">
      <c r="A115" s="36"/>
      <c r="B115" s="1339"/>
      <c r="C115" s="1116"/>
      <c r="D115" s="1117"/>
      <c r="E115" s="1120" t="s">
        <v>768</v>
      </c>
      <c r="F115" s="1121"/>
      <c r="G115" s="1121"/>
      <c r="H115" s="1121"/>
      <c r="I115" s="1121"/>
      <c r="J115" s="1122"/>
      <c r="K115" s="819"/>
      <c r="L115" s="819" t="s">
        <v>87</v>
      </c>
      <c r="M115" s="819"/>
      <c r="N115" s="819"/>
      <c r="O115" s="819"/>
      <c r="P115" s="819"/>
      <c r="Q115" s="819"/>
      <c r="R115" s="819"/>
      <c r="S115" s="819"/>
      <c r="T115" s="819"/>
      <c r="U115" s="819"/>
      <c r="V115" s="819"/>
    </row>
    <row r="116" spans="1:28" s="28" customFormat="1" ht="35.25" customHeight="1" x14ac:dyDescent="0.15">
      <c r="A116" s="36"/>
      <c r="B116" s="1339"/>
      <c r="C116" s="1116"/>
      <c r="D116" s="1117"/>
      <c r="E116" s="1108" t="s">
        <v>769</v>
      </c>
      <c r="F116" s="1109"/>
      <c r="G116" s="1109"/>
      <c r="H116" s="1109"/>
      <c r="I116" s="1109"/>
      <c r="J116" s="1110"/>
      <c r="K116" s="819"/>
      <c r="L116" s="819" t="s">
        <v>87</v>
      </c>
      <c r="M116" s="819"/>
      <c r="N116" s="819"/>
      <c r="O116" s="819"/>
      <c r="P116" s="819"/>
      <c r="Q116" s="819"/>
      <c r="R116" s="819"/>
      <c r="S116" s="819"/>
      <c r="T116" s="819"/>
      <c r="U116" s="819"/>
      <c r="V116" s="819"/>
    </row>
    <row r="117" spans="1:28" s="28" customFormat="1" ht="35.25" customHeight="1" x14ac:dyDescent="0.15">
      <c r="A117" s="36"/>
      <c r="B117" s="1339"/>
      <c r="C117" s="1116"/>
      <c r="D117" s="1117"/>
      <c r="E117" s="1108" t="s">
        <v>770</v>
      </c>
      <c r="F117" s="1109"/>
      <c r="G117" s="1109"/>
      <c r="H117" s="1109"/>
      <c r="I117" s="1109"/>
      <c r="J117" s="1110"/>
      <c r="K117" s="819"/>
      <c r="L117" s="819"/>
      <c r="M117" s="819"/>
      <c r="N117" s="819"/>
      <c r="O117" s="819"/>
      <c r="P117" s="819"/>
      <c r="Q117" s="819"/>
      <c r="R117" s="819"/>
      <c r="S117" s="819"/>
      <c r="T117" s="819"/>
      <c r="U117" s="819"/>
      <c r="V117" s="819"/>
    </row>
    <row r="118" spans="1:28" s="28" customFormat="1" ht="23.25" customHeight="1" x14ac:dyDescent="0.15">
      <c r="A118" s="36"/>
      <c r="B118" s="1340"/>
      <c r="C118" s="1118"/>
      <c r="D118" s="1119"/>
      <c r="E118" s="1108" t="s">
        <v>771</v>
      </c>
      <c r="F118" s="1109"/>
      <c r="G118" s="1109"/>
      <c r="H118" s="1109"/>
      <c r="I118" s="1109"/>
      <c r="J118" s="1110"/>
      <c r="K118" s="819"/>
      <c r="L118" s="819"/>
      <c r="M118" s="819"/>
      <c r="N118" s="819"/>
      <c r="O118" s="819"/>
      <c r="P118" s="819"/>
      <c r="Q118" s="819"/>
      <c r="R118" s="819"/>
      <c r="S118" s="819"/>
      <c r="T118" s="819"/>
      <c r="U118" s="819"/>
      <c r="V118" s="819"/>
    </row>
    <row r="119" spans="1:28" s="490" customFormat="1" ht="19.5" customHeight="1" x14ac:dyDescent="0.4">
      <c r="A119" s="50"/>
      <c r="B119" s="1074" t="s">
        <v>14</v>
      </c>
      <c r="C119" s="1074"/>
      <c r="D119" s="1074"/>
      <c r="E119" s="1124" t="s">
        <v>32</v>
      </c>
      <c r="F119" s="1125"/>
      <c r="G119" s="1125"/>
      <c r="H119" s="1125"/>
      <c r="I119" s="1125"/>
      <c r="J119" s="1021"/>
      <c r="K119" s="1123" t="s">
        <v>103</v>
      </c>
      <c r="L119" s="1123"/>
      <c r="M119" s="1123"/>
      <c r="N119" s="1123"/>
      <c r="O119" s="1123"/>
      <c r="P119" s="1123"/>
      <c r="Q119" s="1123"/>
      <c r="R119" s="1123"/>
      <c r="S119" s="1123"/>
      <c r="T119" s="1123"/>
      <c r="U119" s="1123"/>
      <c r="V119" s="1123"/>
    </row>
    <row r="120" spans="1:28" s="5" customFormat="1" ht="23.25" customHeight="1" x14ac:dyDescent="0.15">
      <c r="A120" s="10"/>
      <c r="B120" s="1074"/>
      <c r="C120" s="1074"/>
      <c r="D120" s="1074"/>
      <c r="E120" s="1126"/>
      <c r="F120" s="1127"/>
      <c r="G120" s="1127"/>
      <c r="H120" s="1127"/>
      <c r="I120" s="1127"/>
      <c r="J120" s="1022"/>
      <c r="K120" s="473" t="s">
        <v>62</v>
      </c>
      <c r="L120" s="473" t="s">
        <v>63</v>
      </c>
      <c r="M120" s="473" t="s">
        <v>64</v>
      </c>
      <c r="N120" s="473" t="s">
        <v>65</v>
      </c>
      <c r="O120" s="473" t="s">
        <v>66</v>
      </c>
      <c r="P120" s="473" t="s">
        <v>67</v>
      </c>
      <c r="Q120" s="473" t="s">
        <v>68</v>
      </c>
      <c r="R120" s="473" t="s">
        <v>69</v>
      </c>
      <c r="S120" s="473" t="s">
        <v>70</v>
      </c>
      <c r="T120" s="473" t="s">
        <v>71</v>
      </c>
      <c r="U120" s="473" t="s">
        <v>72</v>
      </c>
      <c r="V120" s="473" t="s">
        <v>73</v>
      </c>
    </row>
    <row r="121" spans="1:28" s="28" customFormat="1" ht="37.5" customHeight="1" x14ac:dyDescent="0.15">
      <c r="A121" s="36"/>
      <c r="B121" s="1338" t="s">
        <v>688</v>
      </c>
      <c r="C121" s="1114" t="s">
        <v>686</v>
      </c>
      <c r="D121" s="1115"/>
      <c r="E121" s="1111" t="s">
        <v>1191</v>
      </c>
      <c r="F121" s="1112"/>
      <c r="G121" s="1112"/>
      <c r="H121" s="1112"/>
      <c r="I121" s="1112"/>
      <c r="J121" s="1113"/>
      <c r="K121" s="819"/>
      <c r="L121" s="819"/>
      <c r="M121" s="819"/>
      <c r="N121" s="819"/>
      <c r="O121" s="819"/>
      <c r="P121" s="819" t="s">
        <v>87</v>
      </c>
      <c r="Q121" s="819"/>
      <c r="R121" s="819"/>
      <c r="S121" s="819"/>
      <c r="T121" s="819"/>
      <c r="U121" s="819"/>
      <c r="V121" s="819"/>
    </row>
    <row r="122" spans="1:28" s="28" customFormat="1" ht="37.5" customHeight="1" x14ac:dyDescent="0.15">
      <c r="A122" s="36"/>
      <c r="B122" s="1339"/>
      <c r="C122" s="1116"/>
      <c r="D122" s="1117"/>
      <c r="E122" s="1111" t="s">
        <v>1195</v>
      </c>
      <c r="F122" s="1112"/>
      <c r="G122" s="1112"/>
      <c r="H122" s="1112"/>
      <c r="I122" s="1112"/>
      <c r="J122" s="1113"/>
      <c r="K122" s="819"/>
      <c r="L122" s="819"/>
      <c r="M122" s="819"/>
      <c r="N122" s="819"/>
      <c r="O122" s="819"/>
      <c r="P122" s="819" t="s">
        <v>87</v>
      </c>
      <c r="Q122" s="819"/>
      <c r="R122" s="819"/>
      <c r="S122" s="819"/>
      <c r="T122" s="819"/>
      <c r="U122" s="819"/>
      <c r="V122" s="819"/>
    </row>
    <row r="123" spans="1:28" s="28" customFormat="1" ht="37.5" customHeight="1" x14ac:dyDescent="0.15">
      <c r="A123" s="36"/>
      <c r="B123" s="1339"/>
      <c r="C123" s="1116"/>
      <c r="D123" s="1117"/>
      <c r="E123" s="1111" t="s">
        <v>1198</v>
      </c>
      <c r="F123" s="1112"/>
      <c r="G123" s="1112"/>
      <c r="H123" s="1112"/>
      <c r="I123" s="1112"/>
      <c r="J123" s="1113"/>
      <c r="K123" s="819"/>
      <c r="L123" s="819"/>
      <c r="M123" s="819"/>
      <c r="N123" s="819"/>
      <c r="O123" s="819"/>
      <c r="P123" s="819"/>
      <c r="Q123" s="819" t="s">
        <v>87</v>
      </c>
      <c r="R123" s="819"/>
      <c r="S123" s="819"/>
      <c r="T123" s="819"/>
      <c r="U123" s="819"/>
      <c r="V123" s="819"/>
    </row>
    <row r="124" spans="1:28" s="28" customFormat="1" ht="37.5" customHeight="1" x14ac:dyDescent="0.15">
      <c r="A124" s="36"/>
      <c r="B124" s="1339"/>
      <c r="C124" s="1116"/>
      <c r="D124" s="1117"/>
      <c r="E124" s="1111" t="s">
        <v>1199</v>
      </c>
      <c r="F124" s="1112"/>
      <c r="G124" s="1112"/>
      <c r="H124" s="1112"/>
      <c r="I124" s="1112"/>
      <c r="J124" s="1113"/>
      <c r="K124" s="819"/>
      <c r="L124" s="819"/>
      <c r="M124" s="819"/>
      <c r="N124" s="819"/>
      <c r="O124" s="819"/>
      <c r="P124" s="819"/>
      <c r="Q124" s="819" t="s">
        <v>87</v>
      </c>
      <c r="R124" s="819"/>
      <c r="S124" s="819"/>
      <c r="T124" s="819"/>
      <c r="U124" s="819"/>
      <c r="V124" s="819"/>
    </row>
    <row r="125" spans="1:28" s="28" customFormat="1" ht="37.5" customHeight="1" x14ac:dyDescent="0.15">
      <c r="A125" s="36"/>
      <c r="B125" s="1339"/>
      <c r="C125" s="1116"/>
      <c r="D125" s="1117"/>
      <c r="E125" s="1111"/>
      <c r="F125" s="1112"/>
      <c r="G125" s="1112"/>
      <c r="H125" s="1112"/>
      <c r="I125" s="1112"/>
      <c r="J125" s="1113"/>
      <c r="K125" s="819"/>
      <c r="L125" s="819"/>
      <c r="M125" s="819"/>
      <c r="N125" s="819"/>
      <c r="O125" s="819"/>
      <c r="P125" s="819"/>
      <c r="Q125" s="819"/>
      <c r="R125" s="819"/>
      <c r="S125" s="819"/>
      <c r="T125" s="819"/>
      <c r="U125" s="819"/>
      <c r="V125" s="819"/>
    </row>
    <row r="126" spans="1:28" s="28" customFormat="1" ht="21" customHeight="1" x14ac:dyDescent="0.15">
      <c r="A126" s="36"/>
      <c r="B126" s="1339"/>
      <c r="C126" s="1118"/>
      <c r="D126" s="1119"/>
      <c r="E126" s="1318" t="s">
        <v>687</v>
      </c>
      <c r="F126" s="1319"/>
      <c r="G126" s="1319"/>
      <c r="H126" s="1319"/>
      <c r="I126" s="1319"/>
      <c r="J126" s="1319"/>
      <c r="K126" s="1319"/>
      <c r="L126" s="805"/>
      <c r="M126" s="805"/>
      <c r="N126" s="805"/>
      <c r="O126" s="805"/>
      <c r="P126" s="805"/>
      <c r="Q126" s="805"/>
      <c r="R126" s="805"/>
      <c r="S126" s="805"/>
      <c r="T126" s="805"/>
      <c r="U126" s="805"/>
      <c r="V126" s="827"/>
      <c r="Y126" s="28" t="s">
        <v>689</v>
      </c>
    </row>
    <row r="127" spans="1:28" s="28" customFormat="1" ht="22.5" customHeight="1" x14ac:dyDescent="0.15">
      <c r="A127" s="36"/>
      <c r="B127" s="1340"/>
      <c r="C127" s="1352" t="s">
        <v>680</v>
      </c>
      <c r="D127" s="1352"/>
      <c r="E127" s="1180" t="s">
        <v>875</v>
      </c>
      <c r="F127" s="1323"/>
      <c r="G127" s="1323"/>
      <c r="H127" s="1323"/>
      <c r="I127" s="1323"/>
      <c r="J127" s="1324"/>
      <c r="K127" s="819"/>
      <c r="L127" s="819"/>
      <c r="M127" s="819"/>
      <c r="N127" s="819"/>
      <c r="O127" s="819"/>
      <c r="P127" s="819"/>
      <c r="Q127" s="819"/>
      <c r="R127" s="819" t="s">
        <v>87</v>
      </c>
      <c r="S127" s="819"/>
      <c r="T127" s="819"/>
      <c r="U127" s="819"/>
      <c r="V127" s="819"/>
    </row>
    <row r="128" spans="1:28" s="28" customFormat="1" ht="24" customHeight="1" x14ac:dyDescent="0.15">
      <c r="A128" s="36"/>
      <c r="B128" s="142" t="s">
        <v>303</v>
      </c>
      <c r="C128" s="36"/>
      <c r="D128" s="42"/>
      <c r="E128" s="165"/>
      <c r="F128" s="165"/>
      <c r="G128" s="165"/>
      <c r="H128" s="165"/>
      <c r="I128" s="165"/>
      <c r="K128" s="142" t="s">
        <v>608</v>
      </c>
      <c r="X128" s="165"/>
      <c r="Z128" s="165"/>
      <c r="AA128" s="42"/>
      <c r="AB128" s="42"/>
    </row>
    <row r="129" spans="1:34" ht="21.75" customHeight="1" x14ac:dyDescent="0.15">
      <c r="A129" s="50"/>
      <c r="B129" s="1074" t="s">
        <v>14</v>
      </c>
      <c r="C129" s="1074"/>
      <c r="D129" s="1337" t="s">
        <v>32</v>
      </c>
      <c r="E129" s="1125"/>
      <c r="F129" s="1125"/>
      <c r="G129" s="1125"/>
      <c r="H129" s="1125"/>
      <c r="I129" s="1125"/>
      <c r="J129" s="1005" t="s">
        <v>103</v>
      </c>
      <c r="K129" s="1235"/>
      <c r="L129" s="1235"/>
      <c r="M129" s="1235"/>
      <c r="N129" s="1235"/>
      <c r="O129" s="1235"/>
      <c r="P129" s="1235"/>
      <c r="Q129" s="1235"/>
      <c r="R129" s="1235"/>
      <c r="S129" s="1235"/>
      <c r="T129" s="1235"/>
      <c r="U129" s="1006"/>
      <c r="V129" s="1333" t="s">
        <v>502</v>
      </c>
      <c r="W129" s="490"/>
    </row>
    <row r="130" spans="1:34" s="5" customFormat="1" ht="24.75" customHeight="1" x14ac:dyDescent="0.15">
      <c r="A130" s="10"/>
      <c r="B130" s="1074"/>
      <c r="C130" s="1074"/>
      <c r="D130" s="1126"/>
      <c r="E130" s="1127"/>
      <c r="F130" s="1127"/>
      <c r="G130" s="1127"/>
      <c r="H130" s="1127"/>
      <c r="I130" s="1127"/>
      <c r="J130" s="273" t="s">
        <v>62</v>
      </c>
      <c r="K130" s="273" t="s">
        <v>63</v>
      </c>
      <c r="L130" s="273" t="s">
        <v>64</v>
      </c>
      <c r="M130" s="273" t="s">
        <v>65</v>
      </c>
      <c r="N130" s="273" t="s">
        <v>66</v>
      </c>
      <c r="O130" s="273" t="s">
        <v>67</v>
      </c>
      <c r="P130" s="273" t="s">
        <v>68</v>
      </c>
      <c r="Q130" s="273" t="s">
        <v>69</v>
      </c>
      <c r="R130" s="273" t="s">
        <v>70</v>
      </c>
      <c r="S130" s="273" t="s">
        <v>71</v>
      </c>
      <c r="T130" s="273" t="s">
        <v>72</v>
      </c>
      <c r="U130" s="273" t="s">
        <v>73</v>
      </c>
      <c r="V130" s="1334"/>
    </row>
    <row r="131" spans="1:34" s="28" customFormat="1" ht="34.5" customHeight="1" x14ac:dyDescent="0.15">
      <c r="A131" s="36"/>
      <c r="B131" s="1222" t="s">
        <v>782</v>
      </c>
      <c r="C131" s="1223"/>
      <c r="D131" s="1111" t="s">
        <v>774</v>
      </c>
      <c r="E131" s="1112"/>
      <c r="F131" s="1112"/>
      <c r="G131" s="1112"/>
      <c r="H131" s="1112"/>
      <c r="I131" s="1112"/>
      <c r="J131" s="819"/>
      <c r="K131" s="819"/>
      <c r="L131" s="819"/>
      <c r="M131" s="819"/>
      <c r="N131" s="819"/>
      <c r="O131" s="819"/>
      <c r="P131" s="819"/>
      <c r="Q131" s="819" t="s">
        <v>87</v>
      </c>
      <c r="R131" s="819"/>
      <c r="S131" s="819"/>
      <c r="T131" s="819"/>
      <c r="U131" s="822"/>
      <c r="V131" s="564"/>
    </row>
    <row r="132" spans="1:34" s="28" customFormat="1" ht="34.5" customHeight="1" x14ac:dyDescent="0.15">
      <c r="A132" s="36"/>
      <c r="B132" s="1224"/>
      <c r="C132" s="1225"/>
      <c r="D132" s="1111" t="s">
        <v>777</v>
      </c>
      <c r="E132" s="1112"/>
      <c r="F132" s="1112"/>
      <c r="G132" s="1112"/>
      <c r="H132" s="1112"/>
      <c r="I132" s="1112"/>
      <c r="J132" s="819"/>
      <c r="K132" s="819"/>
      <c r="L132" s="819"/>
      <c r="M132" s="819"/>
      <c r="N132" s="819"/>
      <c r="O132" s="819"/>
      <c r="P132" s="819"/>
      <c r="Q132" s="819" t="s">
        <v>87</v>
      </c>
      <c r="R132" s="819"/>
      <c r="S132" s="819"/>
      <c r="T132" s="819"/>
      <c r="U132" s="822"/>
      <c r="V132" s="565"/>
    </row>
    <row r="133" spans="1:34" s="28" customFormat="1" ht="34.5" customHeight="1" x14ac:dyDescent="0.15">
      <c r="A133" s="36"/>
      <c r="B133" s="1224"/>
      <c r="C133" s="1225"/>
      <c r="D133" s="1111" t="s">
        <v>778</v>
      </c>
      <c r="E133" s="1112"/>
      <c r="F133" s="1112"/>
      <c r="G133" s="1112"/>
      <c r="H133" s="1112"/>
      <c r="I133" s="1112"/>
      <c r="J133" s="819"/>
      <c r="K133" s="819"/>
      <c r="L133" s="819"/>
      <c r="M133" s="819"/>
      <c r="N133" s="819"/>
      <c r="O133" s="819"/>
      <c r="P133" s="819"/>
      <c r="Q133" s="819" t="s">
        <v>87</v>
      </c>
      <c r="R133" s="819"/>
      <c r="S133" s="819"/>
      <c r="T133" s="819"/>
      <c r="U133" s="822"/>
      <c r="V133" s="565"/>
    </row>
    <row r="134" spans="1:34" s="28" customFormat="1" ht="34.5" customHeight="1" x14ac:dyDescent="0.15">
      <c r="A134" s="36"/>
      <c r="B134" s="1224"/>
      <c r="C134" s="1225"/>
      <c r="D134" s="1111" t="s">
        <v>779</v>
      </c>
      <c r="E134" s="1112"/>
      <c r="F134" s="1112"/>
      <c r="G134" s="1112"/>
      <c r="H134" s="1112"/>
      <c r="I134" s="1112"/>
      <c r="J134" s="819"/>
      <c r="K134" s="819"/>
      <c r="L134" s="819"/>
      <c r="M134" s="819"/>
      <c r="N134" s="819"/>
      <c r="O134" s="819"/>
      <c r="P134" s="819"/>
      <c r="Q134" s="819" t="s">
        <v>87</v>
      </c>
      <c r="R134" s="819"/>
      <c r="S134" s="819"/>
      <c r="T134" s="819"/>
      <c r="U134" s="822"/>
      <c r="V134" s="565"/>
    </row>
    <row r="135" spans="1:34" s="28" customFormat="1" ht="34.5" customHeight="1" x14ac:dyDescent="0.15">
      <c r="A135" s="36"/>
      <c r="B135" s="1226"/>
      <c r="C135" s="1227"/>
      <c r="D135" s="1111"/>
      <c r="E135" s="1112"/>
      <c r="F135" s="1112"/>
      <c r="G135" s="1112"/>
      <c r="H135" s="1112"/>
      <c r="I135" s="1112"/>
      <c r="J135" s="819"/>
      <c r="K135" s="819"/>
      <c r="L135" s="819"/>
      <c r="M135" s="819"/>
      <c r="N135" s="819"/>
      <c r="O135" s="819"/>
      <c r="P135" s="819"/>
      <c r="Q135" s="819"/>
      <c r="R135" s="819"/>
      <c r="S135" s="819"/>
      <c r="T135" s="819"/>
      <c r="U135" s="822"/>
      <c r="V135" s="565"/>
    </row>
    <row r="136" spans="1:34" s="28" customFormat="1" ht="19.5" customHeight="1" x14ac:dyDescent="0.15">
      <c r="A136" s="36"/>
      <c r="B136" s="1228"/>
      <c r="C136" s="1229"/>
      <c r="D136" s="1220" t="s">
        <v>542</v>
      </c>
      <c r="E136" s="1220"/>
      <c r="F136" s="1220"/>
      <c r="G136" s="1220"/>
      <c r="H136" s="1220"/>
      <c r="I136" s="1220"/>
      <c r="J136" s="1220"/>
      <c r="K136" s="567"/>
      <c r="L136" s="567"/>
      <c r="M136" s="567"/>
      <c r="N136" s="567"/>
      <c r="O136" s="567"/>
      <c r="P136" s="567"/>
      <c r="Q136" s="567"/>
      <c r="R136" s="567"/>
      <c r="S136" s="567"/>
      <c r="T136" s="567"/>
      <c r="U136" s="567"/>
      <c r="V136" s="566"/>
      <c r="Y136" s="28" t="s">
        <v>689</v>
      </c>
    </row>
    <row r="137" spans="1:34" s="28" customFormat="1" ht="25.5" customHeight="1" x14ac:dyDescent="0.15">
      <c r="A137" s="36"/>
      <c r="B137" s="1005"/>
      <c r="C137" s="1235"/>
      <c r="D137" s="1099" t="s">
        <v>773</v>
      </c>
      <c r="E137" s="1100"/>
      <c r="F137" s="1100"/>
      <c r="G137" s="1100"/>
      <c r="H137" s="1100"/>
      <c r="I137" s="1101"/>
      <c r="J137" s="819"/>
      <c r="K137" s="819"/>
      <c r="L137" s="819"/>
      <c r="M137" s="819"/>
      <c r="N137" s="819"/>
      <c r="O137" s="819" t="s">
        <v>87</v>
      </c>
      <c r="P137" s="819"/>
      <c r="Q137" s="819"/>
      <c r="R137" s="819"/>
      <c r="S137" s="819"/>
      <c r="T137" s="819"/>
      <c r="U137" s="822"/>
      <c r="V137" s="565"/>
    </row>
    <row r="138" spans="1:34" s="28" customFormat="1" ht="57.6" customHeight="1" thickBot="1" x14ac:dyDescent="0.2">
      <c r="A138" s="36"/>
      <c r="B138" s="1129" t="s">
        <v>1112</v>
      </c>
      <c r="C138" s="1129"/>
      <c r="D138" s="1129"/>
      <c r="E138" s="1129"/>
      <c r="F138" s="1129"/>
      <c r="G138" s="1129"/>
      <c r="H138" s="1129"/>
      <c r="I138" s="1129"/>
      <c r="J138" s="1129"/>
      <c r="K138" s="1129"/>
      <c r="L138" s="1129"/>
      <c r="M138" s="1129"/>
      <c r="N138" s="1129"/>
      <c r="O138" s="1129"/>
      <c r="P138" s="1129"/>
      <c r="Q138" s="1129"/>
      <c r="R138" s="1129"/>
      <c r="S138" s="1129"/>
      <c r="T138" s="1129"/>
      <c r="U138" s="1129"/>
      <c r="V138" s="1129"/>
      <c r="W138" s="1129"/>
    </row>
    <row r="139" spans="1:34" s="52" customFormat="1" ht="21.6" customHeight="1" x14ac:dyDescent="0.4">
      <c r="B139" s="548" t="s">
        <v>1120</v>
      </c>
      <c r="C139" s="549"/>
      <c r="D139" s="549"/>
      <c r="E139" s="549"/>
      <c r="F139" s="549"/>
      <c r="G139" s="549"/>
      <c r="H139" s="549"/>
      <c r="I139" s="549"/>
      <c r="J139" s="549"/>
      <c r="K139" s="549"/>
      <c r="L139" s="549"/>
      <c r="M139" s="549"/>
      <c r="N139" s="549"/>
      <c r="O139" s="549"/>
      <c r="P139" s="549"/>
      <c r="Q139" s="549"/>
      <c r="R139" s="549"/>
      <c r="S139" s="549"/>
      <c r="T139" s="549"/>
      <c r="U139" s="549"/>
      <c r="V139" s="550"/>
      <c r="W139" s="166"/>
    </row>
    <row r="140" spans="1:34" s="59" customFormat="1" ht="24.6" customHeight="1" x14ac:dyDescent="0.15">
      <c r="A140" s="167"/>
      <c r="B140" s="1244" t="s">
        <v>1119</v>
      </c>
      <c r="C140" s="1245"/>
      <c r="D140" s="1245"/>
      <c r="E140" s="1245"/>
      <c r="F140" s="1246"/>
      <c r="G140" s="823" t="s">
        <v>87</v>
      </c>
      <c r="H140" s="558" t="s">
        <v>1109</v>
      </c>
      <c r="I140" s="559"/>
      <c r="J140" s="560"/>
      <c r="K140" s="560"/>
      <c r="L140" s="560"/>
      <c r="M140" s="561"/>
      <c r="N140" s="823"/>
      <c r="O140" s="1247" t="s">
        <v>1110</v>
      </c>
      <c r="P140" s="1248"/>
      <c r="Q140" s="1248"/>
      <c r="R140" s="1248"/>
      <c r="S140" s="1248"/>
      <c r="T140" s="1248"/>
      <c r="V140" s="562"/>
      <c r="W140" s="480"/>
    </row>
    <row r="141" spans="1:34" s="59" customFormat="1" ht="24.6" customHeight="1" x14ac:dyDescent="0.4">
      <c r="A141" s="167"/>
      <c r="B141" s="1233" t="s">
        <v>1113</v>
      </c>
      <c r="C141" s="1234"/>
      <c r="D141" s="1234"/>
      <c r="E141" s="1234"/>
      <c r="F141" s="1234"/>
      <c r="G141" s="1320" t="s">
        <v>1060</v>
      </c>
      <c r="H141" s="1321"/>
      <c r="I141" s="1321"/>
      <c r="J141" s="1336"/>
      <c r="K141" s="1230" t="s">
        <v>1114</v>
      </c>
      <c r="L141" s="1231"/>
      <c r="M141" s="1231"/>
      <c r="N141" s="1231"/>
      <c r="O141" s="1231"/>
      <c r="P141" s="1232"/>
      <c r="Q141" s="1320"/>
      <c r="R141" s="1321"/>
      <c r="S141" s="1321"/>
      <c r="T141" s="1321"/>
      <c r="U141" s="1321"/>
      <c r="V141" s="1322"/>
      <c r="W141" s="485"/>
      <c r="AC141" s="52"/>
      <c r="AD141" s="52"/>
      <c r="AE141" s="52"/>
      <c r="AF141" s="52"/>
      <c r="AG141" s="52"/>
      <c r="AH141" s="52"/>
    </row>
    <row r="142" spans="1:34" s="59" customFormat="1" ht="35.25" customHeight="1" thickBot="1" x14ac:dyDescent="0.2">
      <c r="A142" s="167"/>
      <c r="B142" s="551"/>
      <c r="C142" s="1335" t="s">
        <v>1111</v>
      </c>
      <c r="D142" s="1335"/>
      <c r="E142" s="1335"/>
      <c r="F142" s="1335"/>
      <c r="G142" s="1335"/>
      <c r="H142" s="1335"/>
      <c r="I142" s="1335"/>
      <c r="J142" s="1335"/>
      <c r="K142" s="552"/>
      <c r="L142" s="552"/>
      <c r="M142" s="552"/>
      <c r="N142" s="552"/>
      <c r="O142" s="552"/>
      <c r="P142" s="552"/>
      <c r="Q142" s="552"/>
      <c r="R142" s="552"/>
      <c r="S142" s="552"/>
      <c r="T142" s="552"/>
      <c r="U142" s="552"/>
      <c r="V142" s="568"/>
      <c r="W142" s="547"/>
    </row>
    <row r="143" spans="1:34" s="59" customFormat="1" ht="20.100000000000001" customHeight="1" x14ac:dyDescent="0.15">
      <c r="A143" s="167"/>
      <c r="B143" s="138" t="s">
        <v>965</v>
      </c>
      <c r="C143" s="138"/>
      <c r="D143" s="138"/>
      <c r="E143" s="138"/>
      <c r="F143" s="138"/>
      <c r="H143" s="545"/>
      <c r="I143" s="482"/>
      <c r="J143" s="482"/>
      <c r="K143" s="482"/>
      <c r="L143" s="482"/>
      <c r="M143" s="482"/>
      <c r="N143" s="482"/>
      <c r="O143" s="546"/>
      <c r="P143" s="156"/>
      <c r="Q143" s="156"/>
      <c r="R143" s="156"/>
      <c r="S143" s="156"/>
      <c r="T143" s="156"/>
      <c r="U143" s="156"/>
      <c r="V143" s="156"/>
      <c r="W143" s="168"/>
    </row>
    <row r="144" spans="1:34" s="59" customFormat="1" ht="24" customHeight="1" x14ac:dyDescent="0.15">
      <c r="A144" s="167"/>
      <c r="B144" s="1290"/>
      <c r="C144" s="1291"/>
      <c r="D144" s="1291"/>
      <c r="E144" s="1291"/>
      <c r="F144" s="1291"/>
      <c r="G144" s="1291"/>
      <c r="H144" s="1291"/>
      <c r="I144" s="1291"/>
      <c r="J144" s="1291"/>
      <c r="K144" s="1291"/>
      <c r="L144" s="1291"/>
      <c r="M144" s="1291"/>
      <c r="N144" s="1291"/>
      <c r="O144" s="1291"/>
      <c r="P144" s="1291"/>
      <c r="Q144" s="1291"/>
      <c r="R144" s="1291"/>
      <c r="S144" s="1291"/>
      <c r="T144" s="1291"/>
      <c r="U144" s="1291"/>
      <c r="V144" s="1292"/>
      <c r="W144" s="168"/>
    </row>
    <row r="145" spans="1:23" s="59" customFormat="1" ht="9" customHeight="1" x14ac:dyDescent="0.15">
      <c r="A145" s="167"/>
      <c r="B145" s="156"/>
      <c r="C145" s="156"/>
      <c r="D145" s="156"/>
      <c r="E145" s="156"/>
      <c r="F145" s="156"/>
      <c r="G145" s="156"/>
      <c r="H145" s="156"/>
      <c r="I145" s="168"/>
      <c r="J145" s="138"/>
      <c r="K145" s="138"/>
      <c r="L145" s="138"/>
      <c r="M145" s="138"/>
      <c r="N145" s="138"/>
      <c r="O145" s="156"/>
      <c r="P145" s="156"/>
      <c r="Q145" s="156"/>
      <c r="R145" s="156"/>
      <c r="S145" s="156"/>
      <c r="T145" s="156"/>
      <c r="U145" s="156"/>
      <c r="V145" s="156"/>
      <c r="W145" s="168"/>
    </row>
    <row r="146" spans="1:23" s="52" customFormat="1" ht="24.75" customHeight="1" x14ac:dyDescent="0.4">
      <c r="A146" s="544" t="s">
        <v>501</v>
      </c>
      <c r="L146" s="169"/>
      <c r="M146" s="170"/>
      <c r="N146" s="170"/>
      <c r="O146" s="170"/>
      <c r="R146" s="170"/>
      <c r="S146" s="170"/>
    </row>
    <row r="147" spans="1:23" s="52" customFormat="1" ht="56.25" customHeight="1" x14ac:dyDescent="0.4">
      <c r="A147" s="1"/>
      <c r="B147" s="1243" t="s">
        <v>1115</v>
      </c>
      <c r="C147" s="1243"/>
      <c r="D147" s="1243"/>
      <c r="E147" s="1243"/>
      <c r="F147" s="1243"/>
      <c r="G147" s="1243"/>
      <c r="H147" s="1243"/>
      <c r="I147" s="1243"/>
      <c r="J147" s="1243"/>
      <c r="K147" s="1243"/>
      <c r="L147" s="1243"/>
      <c r="M147" s="1243"/>
      <c r="N147" s="1243"/>
      <c r="O147" s="1243"/>
      <c r="P147" s="1243"/>
      <c r="Q147" s="1243"/>
      <c r="R147" s="1243"/>
      <c r="S147" s="1243"/>
      <c r="T147" s="1243"/>
      <c r="U147" s="1243"/>
      <c r="V147" s="472"/>
    </row>
    <row r="148" spans="1:23" s="28" customFormat="1" ht="21.75" customHeight="1" x14ac:dyDescent="0.15">
      <c r="B148" s="917" t="s">
        <v>27</v>
      </c>
      <c r="C148" s="1341"/>
      <c r="D148" s="1341"/>
      <c r="E148" s="1341"/>
      <c r="F148" s="1341"/>
      <c r="G148" s="1341"/>
      <c r="H148" s="1341"/>
      <c r="I148" s="1341"/>
      <c r="J148" s="1341"/>
      <c r="K148" s="1341"/>
      <c r="L148" s="1341"/>
      <c r="M148" s="918"/>
      <c r="N148" s="1124" t="s">
        <v>26</v>
      </c>
      <c r="O148" s="1125"/>
      <c r="P148" s="1221"/>
      <c r="Q148" s="1005" t="s">
        <v>25</v>
      </c>
      <c r="R148" s="1235"/>
      <c r="S148" s="1235"/>
      <c r="T148" s="1235"/>
      <c r="U148" s="1006"/>
    </row>
    <row r="149" spans="1:23" s="28" customFormat="1" ht="28.5" customHeight="1" x14ac:dyDescent="0.15">
      <c r="B149" s="1005" t="s">
        <v>84</v>
      </c>
      <c r="C149" s="1006"/>
      <c r="D149" s="1005" t="s">
        <v>32</v>
      </c>
      <c r="E149" s="1235"/>
      <c r="F149" s="1235"/>
      <c r="G149" s="1006"/>
      <c r="H149" s="917" t="s">
        <v>75</v>
      </c>
      <c r="I149" s="1341"/>
      <c r="J149" s="1341"/>
      <c r="K149" s="1341"/>
      <c r="L149" s="1341"/>
      <c r="M149" s="918"/>
      <c r="N149" s="1328" t="s">
        <v>609</v>
      </c>
      <c r="O149" s="1329"/>
      <c r="P149" s="1330"/>
      <c r="Q149" s="187" t="s">
        <v>77</v>
      </c>
      <c r="R149" s="187" t="s">
        <v>78</v>
      </c>
      <c r="S149" s="187" t="s">
        <v>79</v>
      </c>
      <c r="T149" s="187" t="s">
        <v>80</v>
      </c>
      <c r="U149" s="187" t="s">
        <v>81</v>
      </c>
    </row>
    <row r="150" spans="1:23" s="28" customFormat="1" ht="30.75" customHeight="1" x14ac:dyDescent="0.15">
      <c r="B150" s="1236" t="s">
        <v>223</v>
      </c>
      <c r="C150" s="1237"/>
      <c r="D150" s="1325" t="s">
        <v>783</v>
      </c>
      <c r="E150" s="1326"/>
      <c r="F150" s="1326"/>
      <c r="G150" s="1327"/>
      <c r="H150" s="1252" t="s">
        <v>894</v>
      </c>
      <c r="I150" s="1253"/>
      <c r="J150" s="1253"/>
      <c r="K150" s="1253"/>
      <c r="L150" s="1253"/>
      <c r="M150" s="1254"/>
      <c r="N150" s="1331">
        <v>0.03</v>
      </c>
      <c r="O150" s="1332"/>
      <c r="P150" s="824" t="s">
        <v>526</v>
      </c>
      <c r="Q150" s="819" t="s">
        <v>87</v>
      </c>
      <c r="R150" s="819" t="s">
        <v>87</v>
      </c>
      <c r="S150" s="819"/>
      <c r="T150" s="819"/>
      <c r="U150" s="819"/>
    </row>
    <row r="151" spans="1:23" s="28" customFormat="1" ht="30.75" customHeight="1" x14ac:dyDescent="0.15">
      <c r="B151" s="1214" t="s">
        <v>223</v>
      </c>
      <c r="C151" s="1215"/>
      <c r="D151" s="1249" t="s">
        <v>784</v>
      </c>
      <c r="E151" s="1250"/>
      <c r="F151" s="1250"/>
      <c r="G151" s="1251"/>
      <c r="H151" s="1252" t="s">
        <v>895</v>
      </c>
      <c r="I151" s="1253"/>
      <c r="J151" s="1253"/>
      <c r="K151" s="1253"/>
      <c r="L151" s="1253"/>
      <c r="M151" s="1254"/>
      <c r="N151" s="1331">
        <v>0.24</v>
      </c>
      <c r="O151" s="1332"/>
      <c r="P151" s="825" t="s">
        <v>526</v>
      </c>
      <c r="Q151" s="819"/>
      <c r="R151" s="819"/>
      <c r="S151" s="819" t="s">
        <v>87</v>
      </c>
      <c r="T151" s="819" t="s">
        <v>87</v>
      </c>
      <c r="U151" s="819" t="s">
        <v>87</v>
      </c>
    </row>
    <row r="152" spans="1:23" s="28" customFormat="1" ht="30.75" customHeight="1" x14ac:dyDescent="0.15">
      <c r="B152" s="1214" t="s">
        <v>224</v>
      </c>
      <c r="C152" s="1215"/>
      <c r="D152" s="1249" t="s">
        <v>785</v>
      </c>
      <c r="E152" s="1250"/>
      <c r="F152" s="1250"/>
      <c r="G152" s="1251"/>
      <c r="H152" s="1252" t="s">
        <v>896</v>
      </c>
      <c r="I152" s="1253"/>
      <c r="J152" s="1253"/>
      <c r="K152" s="1253"/>
      <c r="L152" s="1253"/>
      <c r="M152" s="1254"/>
      <c r="N152" s="1331">
        <v>1.54</v>
      </c>
      <c r="O152" s="1332"/>
      <c r="P152" s="825" t="s">
        <v>526</v>
      </c>
      <c r="Q152" s="819"/>
      <c r="R152" s="819" t="s">
        <v>87</v>
      </c>
      <c r="S152" s="819" t="s">
        <v>87</v>
      </c>
      <c r="T152" s="819"/>
      <c r="U152" s="819"/>
    </row>
    <row r="153" spans="1:23" s="28" customFormat="1" ht="30.75" customHeight="1" x14ac:dyDescent="0.15">
      <c r="B153" s="1214" t="s">
        <v>225</v>
      </c>
      <c r="C153" s="1215"/>
      <c r="D153" s="1249" t="s">
        <v>788</v>
      </c>
      <c r="E153" s="1250"/>
      <c r="F153" s="1250"/>
      <c r="G153" s="1251"/>
      <c r="H153" s="1252" t="s">
        <v>966</v>
      </c>
      <c r="I153" s="1253"/>
      <c r="J153" s="1253"/>
      <c r="K153" s="1253"/>
      <c r="L153" s="1253"/>
      <c r="M153" s="1254"/>
      <c r="N153" s="1331">
        <v>3</v>
      </c>
      <c r="O153" s="1332"/>
      <c r="P153" s="825" t="s">
        <v>967</v>
      </c>
      <c r="Q153" s="819"/>
      <c r="R153" s="819" t="s">
        <v>87</v>
      </c>
      <c r="S153" s="819" t="s">
        <v>87</v>
      </c>
      <c r="T153" s="819" t="s">
        <v>87</v>
      </c>
      <c r="U153" s="819"/>
    </row>
    <row r="154" spans="1:23" s="28" customFormat="1" ht="30.75" customHeight="1" x14ac:dyDescent="0.15">
      <c r="B154" s="1214"/>
      <c r="C154" s="1215"/>
      <c r="D154" s="1249"/>
      <c r="E154" s="1250"/>
      <c r="F154" s="1250"/>
      <c r="G154" s="1251"/>
      <c r="H154" s="1252"/>
      <c r="I154" s="1253"/>
      <c r="J154" s="1253"/>
      <c r="K154" s="1253"/>
      <c r="L154" s="1253"/>
      <c r="M154" s="1254"/>
      <c r="N154" s="1218"/>
      <c r="O154" s="1219"/>
      <c r="P154" s="825"/>
      <c r="Q154" s="819"/>
      <c r="R154" s="819"/>
      <c r="S154" s="819"/>
      <c r="T154" s="819"/>
      <c r="U154" s="819"/>
    </row>
    <row r="155" spans="1:23" s="28" customFormat="1" ht="30.75" customHeight="1" x14ac:dyDescent="0.15">
      <c r="B155" s="1214"/>
      <c r="C155" s="1215"/>
      <c r="D155" s="1249"/>
      <c r="E155" s="1250"/>
      <c r="F155" s="1250"/>
      <c r="G155" s="1251"/>
      <c r="H155" s="1252"/>
      <c r="I155" s="1253"/>
      <c r="J155" s="1253"/>
      <c r="K155" s="1253"/>
      <c r="L155" s="1253"/>
      <c r="M155" s="1254"/>
      <c r="N155" s="1216"/>
      <c r="O155" s="1217"/>
      <c r="P155" s="825"/>
      <c r="Q155" s="819"/>
      <c r="R155" s="819"/>
      <c r="S155" s="819"/>
      <c r="T155" s="819"/>
      <c r="U155" s="819"/>
    </row>
    <row r="156" spans="1:23" s="28" customFormat="1" ht="30.75" customHeight="1" x14ac:dyDescent="0.15">
      <c r="B156" s="1214"/>
      <c r="C156" s="1215"/>
      <c r="D156" s="1249"/>
      <c r="E156" s="1250"/>
      <c r="F156" s="1250"/>
      <c r="G156" s="1251"/>
      <c r="H156" s="1252"/>
      <c r="I156" s="1253"/>
      <c r="J156" s="1253"/>
      <c r="K156" s="1253"/>
      <c r="L156" s="1253"/>
      <c r="M156" s="1254"/>
      <c r="N156" s="1216"/>
      <c r="O156" s="1217"/>
      <c r="P156" s="825"/>
      <c r="Q156" s="819"/>
      <c r="R156" s="819"/>
      <c r="S156" s="819"/>
      <c r="T156" s="819"/>
      <c r="U156" s="819"/>
    </row>
    <row r="157" spans="1:23" s="28" customFormat="1" ht="30.75" customHeight="1" x14ac:dyDescent="0.15">
      <c r="B157" s="1214"/>
      <c r="C157" s="1215"/>
      <c r="D157" s="1249"/>
      <c r="E157" s="1250"/>
      <c r="F157" s="1250"/>
      <c r="G157" s="1251"/>
      <c r="H157" s="1252"/>
      <c r="I157" s="1253"/>
      <c r="J157" s="1253"/>
      <c r="K157" s="1253"/>
      <c r="L157" s="1253"/>
      <c r="M157" s="1254"/>
      <c r="N157" s="1216"/>
      <c r="O157" s="1217"/>
      <c r="P157" s="825"/>
      <c r="Q157" s="819"/>
      <c r="R157" s="819"/>
      <c r="S157" s="819"/>
      <c r="T157" s="819"/>
      <c r="U157" s="819"/>
    </row>
    <row r="158" spans="1:23" s="28" customFormat="1" ht="30.75" customHeight="1" x14ac:dyDescent="0.15">
      <c r="B158" s="1214"/>
      <c r="C158" s="1215"/>
      <c r="D158" s="1249"/>
      <c r="E158" s="1250"/>
      <c r="F158" s="1250"/>
      <c r="G158" s="1251"/>
      <c r="H158" s="1252"/>
      <c r="I158" s="1253"/>
      <c r="J158" s="1253"/>
      <c r="K158" s="1253"/>
      <c r="L158" s="1253"/>
      <c r="M158" s="1254"/>
      <c r="N158" s="1216"/>
      <c r="O158" s="1217"/>
      <c r="P158" s="825"/>
      <c r="Q158" s="819"/>
      <c r="R158" s="819"/>
      <c r="S158" s="819"/>
      <c r="T158" s="819"/>
      <c r="U158" s="819"/>
    </row>
    <row r="159" spans="1:23" s="28" customFormat="1" ht="25.5" customHeight="1" x14ac:dyDescent="0.15">
      <c r="B159" s="1214"/>
      <c r="C159" s="1215"/>
      <c r="D159" s="1249"/>
      <c r="E159" s="1250"/>
      <c r="F159" s="1250"/>
      <c r="G159" s="1251"/>
      <c r="H159" s="1252"/>
      <c r="I159" s="1253"/>
      <c r="J159" s="1253"/>
      <c r="K159" s="1253"/>
      <c r="L159" s="1253"/>
      <c r="M159" s="1254"/>
      <c r="N159" s="1216"/>
      <c r="O159" s="1217"/>
      <c r="P159" s="825"/>
      <c r="Q159" s="819"/>
      <c r="R159" s="819"/>
      <c r="S159" s="819"/>
      <c r="T159" s="819"/>
      <c r="U159" s="819"/>
    </row>
    <row r="160" spans="1:23" s="28" customFormat="1" ht="25.5" customHeight="1" x14ac:dyDescent="0.15">
      <c r="B160" s="1214"/>
      <c r="C160" s="1215"/>
      <c r="D160" s="1249"/>
      <c r="E160" s="1250"/>
      <c r="F160" s="1250"/>
      <c r="G160" s="1251"/>
      <c r="H160" s="1252"/>
      <c r="I160" s="1253"/>
      <c r="J160" s="1253"/>
      <c r="K160" s="1253"/>
      <c r="L160" s="1253"/>
      <c r="M160" s="1254"/>
      <c r="N160" s="1216"/>
      <c r="O160" s="1217"/>
      <c r="P160" s="825"/>
      <c r="Q160" s="819"/>
      <c r="R160" s="819"/>
      <c r="S160" s="819"/>
      <c r="T160" s="819"/>
      <c r="U160" s="819"/>
    </row>
    <row r="161" spans="2:25" s="28" customFormat="1" ht="21.75" customHeight="1" x14ac:dyDescent="0.15">
      <c r="B161" s="1295"/>
      <c r="C161" s="1296"/>
      <c r="D161" s="1220" t="s">
        <v>542</v>
      </c>
      <c r="E161" s="1220"/>
      <c r="F161" s="1220"/>
      <c r="G161" s="1220"/>
      <c r="H161" s="1220"/>
      <c r="I161" s="1220"/>
      <c r="J161" s="1220"/>
      <c r="K161" s="1220"/>
      <c r="L161" s="1220"/>
      <c r="M161" s="1220"/>
      <c r="N161" s="1229"/>
      <c r="O161" s="1229"/>
      <c r="P161" s="793"/>
      <c r="Q161" s="793"/>
      <c r="R161" s="793"/>
      <c r="S161" s="793"/>
      <c r="T161" s="793"/>
      <c r="U161" s="796"/>
      <c r="Y161" s="28" t="s">
        <v>689</v>
      </c>
    </row>
    <row r="162" spans="2:25" s="28" customFormat="1" ht="12.75" customHeight="1" x14ac:dyDescent="0.15">
      <c r="B162" s="477"/>
      <c r="C162" s="477"/>
      <c r="D162" s="553"/>
      <c r="E162" s="553"/>
      <c r="F162" s="553"/>
      <c r="G162" s="553"/>
      <c r="H162" s="553"/>
      <c r="I162" s="553"/>
      <c r="J162" s="553"/>
      <c r="K162" s="553"/>
      <c r="L162" s="553"/>
      <c r="M162" s="553"/>
      <c r="N162" s="489"/>
      <c r="O162" s="489"/>
      <c r="P162" s="489"/>
      <c r="Q162" s="489"/>
      <c r="R162" s="489"/>
      <c r="S162" s="489"/>
      <c r="T162" s="489"/>
    </row>
    <row r="163" spans="2:25" s="28" customFormat="1" ht="26.25" customHeight="1" x14ac:dyDescent="0.15">
      <c r="B163" s="1280" t="s">
        <v>794</v>
      </c>
      <c r="C163" s="1280"/>
      <c r="D163" s="1280"/>
      <c r="E163" s="1280"/>
      <c r="F163" s="1280"/>
      <c r="G163" s="1280"/>
      <c r="H163" s="165"/>
      <c r="I163" s="819"/>
      <c r="J163" s="1316" t="s">
        <v>795</v>
      </c>
      <c r="K163" s="1315"/>
      <c r="L163" s="1317"/>
      <c r="M163" s="826" t="s">
        <v>87</v>
      </c>
      <c r="N163" s="569"/>
      <c r="O163" s="570" t="s">
        <v>796</v>
      </c>
      <c r="P163" s="571"/>
      <c r="Q163" s="571"/>
      <c r="R163" s="826"/>
      <c r="S163" s="1315" t="s">
        <v>797</v>
      </c>
      <c r="T163" s="1315"/>
      <c r="U163" s="1315"/>
      <c r="V163" s="1315"/>
      <c r="W163" s="1315"/>
    </row>
    <row r="164" spans="2:25" s="28" customFormat="1" ht="40.5" customHeight="1" x14ac:dyDescent="0.15">
      <c r="B164" s="1185" t="s">
        <v>968</v>
      </c>
      <c r="C164" s="1185"/>
      <c r="D164" s="1185"/>
      <c r="E164" s="1185"/>
      <c r="F164" s="1185"/>
      <c r="G164" s="1185"/>
      <c r="H164" s="1185"/>
      <c r="I164" s="1185"/>
      <c r="J164" s="1185"/>
      <c r="K164" s="1185"/>
      <c r="L164" s="1185"/>
      <c r="M164" s="1185"/>
      <c r="N164" s="1185"/>
      <c r="O164" s="1185"/>
      <c r="P164" s="1185"/>
      <c r="Q164" s="1185"/>
      <c r="R164" s="1185"/>
      <c r="S164" s="1185"/>
      <c r="T164" s="1185"/>
      <c r="U164" s="1185"/>
      <c r="V164" s="1185"/>
      <c r="W164" s="171"/>
    </row>
    <row r="165" spans="2:25" s="28" customFormat="1" ht="13.5" customHeight="1" x14ac:dyDescent="0.15">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171"/>
    </row>
  </sheetData>
  <dataConsolidate link="1"/>
  <mergeCells count="287">
    <mergeCell ref="B148:M148"/>
    <mergeCell ref="H149:M149"/>
    <mergeCell ref="E105:J105"/>
    <mergeCell ref="E106:J106"/>
    <mergeCell ref="B104:B113"/>
    <mergeCell ref="E108:J108"/>
    <mergeCell ref="E118:J118"/>
    <mergeCell ref="E110:J110"/>
    <mergeCell ref="E111:J111"/>
    <mergeCell ref="K111:V111"/>
    <mergeCell ref="E107:J107"/>
    <mergeCell ref="K110:V110"/>
    <mergeCell ref="E112:J112"/>
    <mergeCell ref="E113:J113"/>
    <mergeCell ref="K112:V112"/>
    <mergeCell ref="K113:V113"/>
    <mergeCell ref="K109:V109"/>
    <mergeCell ref="E119:J120"/>
    <mergeCell ref="E123:J123"/>
    <mergeCell ref="C104:D108"/>
    <mergeCell ref="C109:D109"/>
    <mergeCell ref="C114:D118"/>
    <mergeCell ref="C127:D127"/>
    <mergeCell ref="E104:J104"/>
    <mergeCell ref="D134:I134"/>
    <mergeCell ref="B129:C130"/>
    <mergeCell ref="G141:J141"/>
    <mergeCell ref="D131:I131"/>
    <mergeCell ref="D129:I130"/>
    <mergeCell ref="J129:U129"/>
    <mergeCell ref="C110:D113"/>
    <mergeCell ref="E109:J109"/>
    <mergeCell ref="K119:V119"/>
    <mergeCell ref="B121:B127"/>
    <mergeCell ref="B119:D120"/>
    <mergeCell ref="B114:B118"/>
    <mergeCell ref="B138:W138"/>
    <mergeCell ref="S163:W163"/>
    <mergeCell ref="J163:L163"/>
    <mergeCell ref="E126:K126"/>
    <mergeCell ref="Q141:V141"/>
    <mergeCell ref="E127:J127"/>
    <mergeCell ref="N156:O156"/>
    <mergeCell ref="D161:M161"/>
    <mergeCell ref="D150:G150"/>
    <mergeCell ref="D154:G154"/>
    <mergeCell ref="D151:G151"/>
    <mergeCell ref="N149:P149"/>
    <mergeCell ref="N150:O150"/>
    <mergeCell ref="N151:O151"/>
    <mergeCell ref="N152:O152"/>
    <mergeCell ref="N153:O153"/>
    <mergeCell ref="N161:O161"/>
    <mergeCell ref="H157:M157"/>
    <mergeCell ref="H158:M158"/>
    <mergeCell ref="H159:M159"/>
    <mergeCell ref="H150:M150"/>
    <mergeCell ref="H151:M151"/>
    <mergeCell ref="V129:V130"/>
    <mergeCell ref="C142:J142"/>
    <mergeCell ref="B151:C151"/>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3:G163"/>
    <mergeCell ref="B27:B28"/>
    <mergeCell ref="C27:E27"/>
    <mergeCell ref="I27:L27"/>
    <mergeCell ref="B39:B40"/>
    <mergeCell ref="I39:L39"/>
    <mergeCell ref="F39:H40"/>
    <mergeCell ref="C39:E39"/>
    <mergeCell ref="B144:V144"/>
    <mergeCell ref="N157:O157"/>
    <mergeCell ref="N158:O158"/>
    <mergeCell ref="B159:C159"/>
    <mergeCell ref="D156:G156"/>
    <mergeCell ref="D149:G149"/>
    <mergeCell ref="D157:G157"/>
    <mergeCell ref="D158:G158"/>
    <mergeCell ref="D159:G159"/>
    <mergeCell ref="F35:G35"/>
    <mergeCell ref="F37:G37"/>
    <mergeCell ref="B154:C154"/>
    <mergeCell ref="B161:C161"/>
    <mergeCell ref="F33:G33"/>
    <mergeCell ref="H160:M160"/>
    <mergeCell ref="D135:I135"/>
    <mergeCell ref="B2:V2"/>
    <mergeCell ref="B102:D103"/>
    <mergeCell ref="F20:G20"/>
    <mergeCell ref="B66:B78"/>
    <mergeCell ref="I22:L22"/>
    <mergeCell ref="I31:L31"/>
    <mergeCell ref="C32:E32"/>
    <mergeCell ref="D74:J74"/>
    <mergeCell ref="C72:C74"/>
    <mergeCell ref="D72:J72"/>
    <mergeCell ref="K74:V74"/>
    <mergeCell ref="K56:M56"/>
    <mergeCell ref="B34:B35"/>
    <mergeCell ref="I35:L35"/>
    <mergeCell ref="C35:E35"/>
    <mergeCell ref="S56:U56"/>
    <mergeCell ref="H56:J56"/>
    <mergeCell ref="E43:I43"/>
    <mergeCell ref="J43:N43"/>
    <mergeCell ref="F22:G22"/>
    <mergeCell ref="Q84:V84"/>
    <mergeCell ref="B61:C62"/>
    <mergeCell ref="F10:G10"/>
    <mergeCell ref="D73:J73"/>
    <mergeCell ref="B164:V164"/>
    <mergeCell ref="B4:H4"/>
    <mergeCell ref="D61:J62"/>
    <mergeCell ref="D63:J63"/>
    <mergeCell ref="D66:J66"/>
    <mergeCell ref="D67:J67"/>
    <mergeCell ref="I24:L24"/>
    <mergeCell ref="I40:L40"/>
    <mergeCell ref="K68:V68"/>
    <mergeCell ref="B63:C64"/>
    <mergeCell ref="C98:L98"/>
    <mergeCell ref="C97:L97"/>
    <mergeCell ref="Q92:V92"/>
    <mergeCell ref="Q97:V97"/>
    <mergeCell ref="Q87:V87"/>
    <mergeCell ref="D68:J68"/>
    <mergeCell ref="C34:E34"/>
    <mergeCell ref="F36:G36"/>
    <mergeCell ref="F34:G34"/>
    <mergeCell ref="F32:G32"/>
    <mergeCell ref="O43:V44"/>
    <mergeCell ref="I34:L34"/>
    <mergeCell ref="B44:D44"/>
    <mergeCell ref="B56:D56"/>
    <mergeCell ref="B160:C160"/>
    <mergeCell ref="D160:G160"/>
    <mergeCell ref="N160:O160"/>
    <mergeCell ref="H152:M152"/>
    <mergeCell ref="H153:M153"/>
    <mergeCell ref="B155:C155"/>
    <mergeCell ref="B156:C156"/>
    <mergeCell ref="B157:C157"/>
    <mergeCell ref="N155:O155"/>
    <mergeCell ref="D152:G152"/>
    <mergeCell ref="D153:G153"/>
    <mergeCell ref="D155:G155"/>
    <mergeCell ref="H154:M154"/>
    <mergeCell ref="H155:M155"/>
    <mergeCell ref="H156:M156"/>
    <mergeCell ref="I32:L32"/>
    <mergeCell ref="B38:L38"/>
    <mergeCell ref="B158:C158"/>
    <mergeCell ref="B152:C152"/>
    <mergeCell ref="N159:O159"/>
    <mergeCell ref="N154:O154"/>
    <mergeCell ref="D136:J136"/>
    <mergeCell ref="B153:C153"/>
    <mergeCell ref="N148:P148"/>
    <mergeCell ref="B131:C135"/>
    <mergeCell ref="B136:C136"/>
    <mergeCell ref="K141:P141"/>
    <mergeCell ref="B141:F141"/>
    <mergeCell ref="B137:C137"/>
    <mergeCell ref="B149:C149"/>
    <mergeCell ref="B150:C150"/>
    <mergeCell ref="C96:L96"/>
    <mergeCell ref="C95:L95"/>
    <mergeCell ref="B147:U147"/>
    <mergeCell ref="B140:F140"/>
    <mergeCell ref="O140:T140"/>
    <mergeCell ref="Q148:U148"/>
    <mergeCell ref="D133:I133"/>
    <mergeCell ref="D132:I132"/>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5:V65"/>
    <mergeCell ref="D64:J64"/>
    <mergeCell ref="B65:C65"/>
    <mergeCell ref="K77:V77"/>
    <mergeCell ref="D65:J65"/>
    <mergeCell ref="C66:C68"/>
    <mergeCell ref="B79:J79"/>
    <mergeCell ref="D69:J69"/>
    <mergeCell ref="C36:E36"/>
    <mergeCell ref="I36:L36"/>
    <mergeCell ref="K61:V61"/>
    <mergeCell ref="N35:V37"/>
    <mergeCell ref="N38:T39"/>
    <mergeCell ref="S40:V40"/>
    <mergeCell ref="N14:T14"/>
    <mergeCell ref="I28:L28"/>
    <mergeCell ref="C24:E24"/>
    <mergeCell ref="C28:E28"/>
    <mergeCell ref="P56:R56"/>
    <mergeCell ref="D70:J70"/>
    <mergeCell ref="D71:J71"/>
    <mergeCell ref="B94:W94"/>
    <mergeCell ref="C75:C77"/>
    <mergeCell ref="K78:V78"/>
    <mergeCell ref="D75:J75"/>
    <mergeCell ref="D76:J76"/>
    <mergeCell ref="D77:J77"/>
    <mergeCell ref="N83:W83"/>
    <mergeCell ref="N31:V34"/>
    <mergeCell ref="K73:V73"/>
    <mergeCell ref="K76:V76"/>
    <mergeCell ref="F24:G24"/>
    <mergeCell ref="C25:E25"/>
    <mergeCell ref="N25:V28"/>
    <mergeCell ref="E56:G56"/>
    <mergeCell ref="E47:G47"/>
    <mergeCell ref="K71:V71"/>
    <mergeCell ref="C69:C71"/>
    <mergeCell ref="C22:E22"/>
    <mergeCell ref="C21:E21"/>
    <mergeCell ref="I21:L21"/>
    <mergeCell ref="F21:G21"/>
    <mergeCell ref="F23:G23"/>
    <mergeCell ref="F25:G25"/>
    <mergeCell ref="F27:H28"/>
    <mergeCell ref="C31:E31"/>
    <mergeCell ref="F31:H31"/>
    <mergeCell ref="C20:E20"/>
    <mergeCell ref="B36:B37"/>
    <mergeCell ref="C37:E37"/>
    <mergeCell ref="I37:L37"/>
    <mergeCell ref="D137:I137"/>
    <mergeCell ref="I25:L25"/>
    <mergeCell ref="B32:B33"/>
    <mergeCell ref="C33:E33"/>
    <mergeCell ref="I33:L33"/>
    <mergeCell ref="B24:B25"/>
    <mergeCell ref="E116:J116"/>
    <mergeCell ref="E117:J117"/>
    <mergeCell ref="E122:J122"/>
    <mergeCell ref="E121:J121"/>
    <mergeCell ref="C121:D126"/>
    <mergeCell ref="E125:J125"/>
    <mergeCell ref="E124:J124"/>
    <mergeCell ref="E114:J114"/>
    <mergeCell ref="E115:J115"/>
    <mergeCell ref="K102:V102"/>
    <mergeCell ref="E102:J103"/>
    <mergeCell ref="N95:V95"/>
    <mergeCell ref="C40:E40"/>
    <mergeCell ref="D78:J78"/>
  </mergeCells>
  <phoneticPr fontId="2"/>
  <dataValidations count="13">
    <dataValidation imeMode="off" allowBlank="1" showInputMessage="1" showErrorMessage="1" sqref="E47:G47 C27 L44:L45 G44:G45 U14:V14 E56 C15 O57:Q57 S56 K56 I57:K57 C39"/>
    <dataValidation type="list" allowBlank="1" showInputMessage="1" showErrorMessage="1" sqref="P150:P160">
      <formula1>G.単位</formula1>
    </dataValidation>
    <dataValidation type="list" allowBlank="1" showInputMessage="1" showErrorMessage="1" sqref="D150:G160">
      <formula1>M.長寿命化</formula1>
    </dataValidation>
    <dataValidation type="decimal" imeMode="off" operator="greaterThanOrEqual" allowBlank="1" showInputMessage="1" showErrorMessage="1" sqref="N150:O160">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3"/>
    <dataValidation type="list" allowBlank="1" showInputMessage="1" showErrorMessage="1" sqref="K4 E49 I49 M49 Q49 G51 J51 M51 P51 G53 J53 M53 P53 K63:V64 K66:V67 K69:V70 K72:V72 K75:V75 K79:V79 B82:B84 M82:M84 B86:B88 M86:M87 B90:B93 M90:M92 B95:B98 M95:M97 K104:V108 N140 K127:V127 J131:U135 J137:U137 Q150:U160 I163 M163 R163 G140 K114:V118 K121:V125">
      <formula1>B.○か空白</formula1>
    </dataValidation>
    <dataValidation type="list" allowBlank="1" showInputMessage="1" showErrorMessage="1" sqref="E121:J125">
      <formula1>K.農村環境保全活動</formula1>
    </dataValidation>
    <dataValidation type="list" allowBlank="1" showInputMessage="1" showErrorMessage="1" sqref="D131:I135">
      <formula1>L.増進活動</formula1>
    </dataValidation>
    <dataValidation type="list" allowBlank="1" showInputMessage="1" showErrorMessage="1" sqref="G141:J141">
      <formula1>D.農村環境保全活動のテーマ</formula1>
    </dataValidation>
    <dataValidation type="list" allowBlank="1" showInputMessage="1" showErrorMessage="1" sqref="B150:C160">
      <formula1>F.施設</formula1>
    </dataValidation>
    <dataValidation type="list" allowBlank="1" showInputMessage="1" showErrorMessage="1" sqref="Q141:V141">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fitToWidth="0" fitToHeight="0" orientation="portrait" r:id="rId1"/>
  <rowBreaks count="4" manualBreakCount="4">
    <brk id="44" max="22" man="1"/>
    <brk id="84" max="22" man="1"/>
    <brk id="118" max="22" man="1"/>
    <brk id="145"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5"/>
  <sheetViews>
    <sheetView view="pageBreakPreview" zoomScaleNormal="70" zoomScaleSheetLayoutView="100" workbookViewId="0">
      <selection activeCell="I13" sqref="I13:L13"/>
    </sheetView>
  </sheetViews>
  <sheetFormatPr defaultColWidth="8.625" defaultRowHeight="18" customHeight="1" x14ac:dyDescent="0.15"/>
  <cols>
    <col min="1" max="1" width="3.25" style="490" customWidth="1"/>
    <col min="2" max="2" width="4.625" style="490" customWidth="1"/>
    <col min="3" max="3" width="3.625" style="490" customWidth="1"/>
    <col min="4" max="4" width="4.125" style="490" customWidth="1"/>
    <col min="5" max="5" width="5.875" style="490" customWidth="1"/>
    <col min="6" max="6" width="4.5" style="490" customWidth="1"/>
    <col min="7" max="7" width="4.75" style="490" customWidth="1"/>
    <col min="8" max="8" width="7.25" style="490" customWidth="1"/>
    <col min="9" max="9" width="4.625" style="490" customWidth="1"/>
    <col min="10" max="11" width="4.125" style="490" customWidth="1"/>
    <col min="12" max="12" width="4.625" style="490" customWidth="1"/>
    <col min="13" max="15" width="4.125" style="490" customWidth="1"/>
    <col min="16" max="16" width="3" style="490" customWidth="1"/>
    <col min="17" max="19" width="4.125" style="490" customWidth="1"/>
    <col min="20" max="20" width="3" style="490" customWidth="1"/>
    <col min="21" max="21" width="3.375" style="490" customWidth="1"/>
    <col min="22" max="22" width="2.75" style="490" customWidth="1"/>
    <col min="23" max="23" width="2.875" style="490" customWidth="1"/>
    <col min="24" max="24" width="4.125" style="490" customWidth="1"/>
    <col min="25" max="25" width="4.5" style="490" customWidth="1"/>
    <col min="26" max="28" width="4.25" style="490" customWidth="1"/>
    <col min="29" max="85" width="4.625" style="490" customWidth="1"/>
    <col min="86" max="16384" width="8.625" style="490"/>
  </cols>
  <sheetData>
    <row r="1" spans="1:81" ht="22.5" customHeight="1" x14ac:dyDescent="0.15">
      <c r="A1" s="573" t="s">
        <v>907</v>
      </c>
      <c r="B1"/>
      <c r="C1"/>
      <c r="D1"/>
      <c r="E1"/>
      <c r="F1"/>
      <c r="G1"/>
      <c r="H1"/>
      <c r="I1"/>
      <c r="J1"/>
      <c r="K1"/>
      <c r="L1"/>
      <c r="M1"/>
      <c r="N1"/>
      <c r="O1"/>
      <c r="P1"/>
      <c r="Q1"/>
      <c r="R1"/>
      <c r="S1"/>
      <c r="T1"/>
      <c r="U1"/>
      <c r="V1"/>
      <c r="W1"/>
    </row>
    <row r="2" spans="1:81" s="28" customFormat="1" ht="21" customHeight="1" x14ac:dyDescent="0.15">
      <c r="A2" s="36"/>
      <c r="B2" s="164" t="s">
        <v>908</v>
      </c>
      <c r="C2" s="40"/>
      <c r="D2" s="40"/>
      <c r="E2" s="40"/>
      <c r="F2" s="145"/>
      <c r="G2" s="145"/>
      <c r="H2" s="145"/>
      <c r="I2" s="43"/>
      <c r="J2" s="43"/>
      <c r="K2" s="43"/>
      <c r="L2" s="43"/>
      <c r="M2" s="36"/>
      <c r="N2" s="36"/>
      <c r="O2" s="341"/>
      <c r="P2" s="341"/>
      <c r="Q2" s="341"/>
      <c r="R2" s="341"/>
      <c r="S2" s="341"/>
      <c r="T2" s="341"/>
      <c r="U2" s="341"/>
      <c r="V2" s="36"/>
      <c r="W2" s="36"/>
    </row>
    <row r="3" spans="1:81" s="28" customFormat="1" ht="21" customHeight="1" x14ac:dyDescent="0.15">
      <c r="A3" s="36"/>
      <c r="B3" s="164" t="s">
        <v>1049</v>
      </c>
      <c r="C3" s="40"/>
      <c r="D3" s="40"/>
      <c r="E3" s="40"/>
      <c r="F3" s="145"/>
      <c r="G3" s="145"/>
      <c r="H3" s="145"/>
      <c r="I3" s="43"/>
      <c r="J3" s="43"/>
      <c r="K3" s="43"/>
      <c r="L3" s="43"/>
      <c r="M3" s="36"/>
      <c r="N3" s="36"/>
      <c r="O3" s="341"/>
      <c r="P3" s="341"/>
      <c r="Q3" s="341"/>
      <c r="R3" s="341"/>
      <c r="S3" s="341"/>
      <c r="T3" s="341"/>
      <c r="U3" s="341"/>
      <c r="V3" s="36"/>
      <c r="W3" s="36"/>
    </row>
    <row r="4" spans="1:81" ht="21" customHeight="1" x14ac:dyDescent="0.15">
      <c r="A4" s="47" t="s">
        <v>656</v>
      </c>
      <c r="C4" s="96"/>
      <c r="D4" s="96"/>
      <c r="E4" s="96"/>
      <c r="G4" s="53"/>
      <c r="H4" s="53"/>
      <c r="I4" s="53"/>
      <c r="J4" s="53"/>
      <c r="K4" s="53"/>
      <c r="L4" s="53"/>
      <c r="R4" s="38"/>
    </row>
    <row r="5" spans="1:81" s="28" customFormat="1" ht="24.75" customHeight="1" x14ac:dyDescent="0.15">
      <c r="A5" s="10"/>
      <c r="B5" s="479" t="s">
        <v>42</v>
      </c>
      <c r="C5" s="1382" t="s">
        <v>714</v>
      </c>
      <c r="D5" s="1383"/>
      <c r="E5" s="1384"/>
      <c r="F5" s="1078" t="s">
        <v>41</v>
      </c>
      <c r="G5" s="1396"/>
      <c r="H5" s="1079"/>
      <c r="I5" s="1078" t="s">
        <v>49</v>
      </c>
      <c r="J5" s="1396"/>
      <c r="K5" s="1396"/>
      <c r="L5" s="1079"/>
      <c r="N5" s="1438" t="s">
        <v>1288</v>
      </c>
      <c r="O5" s="1439"/>
      <c r="P5" s="1439"/>
      <c r="Q5" s="1439"/>
      <c r="R5" s="1439"/>
      <c r="S5" s="1439"/>
      <c r="T5" s="1439"/>
      <c r="U5" s="1439"/>
      <c r="V5" s="1439"/>
      <c r="W5" s="1440"/>
      <c r="Z5" s="801"/>
      <c r="AA5" s="795"/>
      <c r="AB5" s="795"/>
      <c r="AC5" s="795"/>
      <c r="AD5" s="795"/>
      <c r="AE5" s="797"/>
      <c r="AF5" s="797"/>
      <c r="AG5" s="797"/>
      <c r="AH5" s="797"/>
    </row>
    <row r="6" spans="1:81" s="28" customFormat="1" ht="12" customHeight="1" x14ac:dyDescent="0.15">
      <c r="A6" s="144"/>
      <c r="B6" s="1457" t="s">
        <v>40</v>
      </c>
      <c r="C6" s="1397"/>
      <c r="D6" s="1397"/>
      <c r="E6" s="1397"/>
      <c r="F6" s="1202"/>
      <c r="G6" s="1203"/>
      <c r="H6" s="798"/>
      <c r="I6" s="1432">
        <f t="shared" ref="I6:I11" si="0">INT(C6*F6/10)</f>
        <v>0</v>
      </c>
      <c r="J6" s="1432"/>
      <c r="K6" s="1432"/>
      <c r="L6" s="1432"/>
      <c r="N6" s="1441"/>
      <c r="O6" s="1442"/>
      <c r="P6" s="1442"/>
      <c r="Q6" s="1442"/>
      <c r="R6" s="1442"/>
      <c r="S6" s="1442"/>
      <c r="T6" s="1442"/>
      <c r="U6" s="1442"/>
      <c r="V6" s="1442"/>
      <c r="W6" s="1443"/>
      <c r="Z6" s="801"/>
      <c r="AA6" s="795"/>
      <c r="AB6" s="795"/>
      <c r="AC6" s="795"/>
      <c r="AD6" s="795"/>
      <c r="AE6" s="797"/>
      <c r="AF6" s="797"/>
      <c r="AG6" s="797"/>
      <c r="AH6" s="797"/>
    </row>
    <row r="7" spans="1:81" s="28" customFormat="1" ht="30" customHeight="1" x14ac:dyDescent="0.15">
      <c r="A7" s="144"/>
      <c r="B7" s="1103"/>
      <c r="C7" s="1366">
        <v>100</v>
      </c>
      <c r="D7" s="1367"/>
      <c r="E7" s="1368"/>
      <c r="F7" s="1137">
        <v>1000</v>
      </c>
      <c r="G7" s="1138"/>
      <c r="H7" s="702" t="s">
        <v>611</v>
      </c>
      <c r="I7" s="1105">
        <f t="shared" si="0"/>
        <v>10000</v>
      </c>
      <c r="J7" s="1106"/>
      <c r="K7" s="1106"/>
      <c r="L7" s="1107"/>
      <c r="N7" s="1441"/>
      <c r="O7" s="1442"/>
      <c r="P7" s="1442"/>
      <c r="Q7" s="1442"/>
      <c r="R7" s="1442"/>
      <c r="S7" s="1442"/>
      <c r="T7" s="1442"/>
      <c r="U7" s="1442"/>
      <c r="V7" s="1442"/>
      <c r="W7" s="1443"/>
      <c r="Z7" s="794"/>
      <c r="AA7" s="794"/>
      <c r="AB7" s="794"/>
      <c r="AC7" s="794"/>
      <c r="AD7" s="794"/>
      <c r="AE7" s="794"/>
      <c r="AF7" s="794"/>
      <c r="AG7" s="794"/>
      <c r="AH7" s="794"/>
    </row>
    <row r="8" spans="1:81" s="28" customFormat="1" ht="12" customHeight="1" x14ac:dyDescent="0.15">
      <c r="A8" s="144"/>
      <c r="B8" s="1457" t="s">
        <v>39</v>
      </c>
      <c r="C8" s="1397"/>
      <c r="D8" s="1397"/>
      <c r="E8" s="1397"/>
      <c r="F8" s="1202"/>
      <c r="G8" s="1203"/>
      <c r="H8" s="798"/>
      <c r="I8" s="1432">
        <f t="shared" si="0"/>
        <v>0</v>
      </c>
      <c r="J8" s="1432"/>
      <c r="K8" s="1432"/>
      <c r="L8" s="1432"/>
      <c r="N8" s="1441"/>
      <c r="O8" s="1442"/>
      <c r="P8" s="1442"/>
      <c r="Q8" s="1442"/>
      <c r="R8" s="1442"/>
      <c r="S8" s="1442"/>
      <c r="T8" s="1442"/>
      <c r="U8" s="1442"/>
      <c r="V8" s="1442"/>
      <c r="W8" s="1443"/>
      <c r="Z8" s="801"/>
      <c r="AA8" s="795"/>
      <c r="AB8" s="795"/>
      <c r="AC8" s="795"/>
      <c r="AD8" s="795"/>
      <c r="AE8" s="797"/>
      <c r="AF8" s="797"/>
      <c r="AG8" s="797"/>
      <c r="AH8" s="797"/>
    </row>
    <row r="9" spans="1:81" s="28" customFormat="1" ht="24.75" customHeight="1" x14ac:dyDescent="0.15">
      <c r="A9" s="144"/>
      <c r="B9" s="1103"/>
      <c r="C9" s="1366">
        <v>50</v>
      </c>
      <c r="D9" s="1367"/>
      <c r="E9" s="1368"/>
      <c r="F9" s="1137">
        <v>600</v>
      </c>
      <c r="G9" s="1138"/>
      <c r="H9" s="702" t="s">
        <v>611</v>
      </c>
      <c r="I9" s="1105">
        <f t="shared" si="0"/>
        <v>3000</v>
      </c>
      <c r="J9" s="1106"/>
      <c r="K9" s="1106"/>
      <c r="L9" s="1107"/>
      <c r="N9" s="1441"/>
      <c r="O9" s="1442"/>
      <c r="P9" s="1442"/>
      <c r="Q9" s="1442"/>
      <c r="R9" s="1442"/>
      <c r="S9" s="1442"/>
      <c r="T9" s="1442"/>
      <c r="U9" s="1442"/>
      <c r="V9" s="1442"/>
      <c r="W9" s="1443"/>
      <c r="Z9" s="794"/>
      <c r="AA9" s="794"/>
      <c r="AB9" s="794"/>
      <c r="AC9" s="794"/>
      <c r="AD9" s="794"/>
      <c r="AE9" s="794"/>
      <c r="AF9" s="794"/>
      <c r="AG9" s="794"/>
      <c r="AH9" s="794"/>
      <c r="CC9" s="28">
        <f>活動計画書!I28</f>
        <v>2546400</v>
      </c>
    </row>
    <row r="10" spans="1:81" s="28" customFormat="1" ht="12" customHeight="1" x14ac:dyDescent="0.15">
      <c r="A10" s="144"/>
      <c r="B10" s="1457" t="s">
        <v>38</v>
      </c>
      <c r="C10" s="1397"/>
      <c r="D10" s="1397"/>
      <c r="E10" s="1397"/>
      <c r="F10" s="1202"/>
      <c r="G10" s="1203"/>
      <c r="H10" s="798"/>
      <c r="I10" s="1432">
        <f t="shared" si="0"/>
        <v>0</v>
      </c>
      <c r="J10" s="1432"/>
      <c r="K10" s="1432"/>
      <c r="L10" s="1432"/>
      <c r="N10" s="1441"/>
      <c r="O10" s="1442"/>
      <c r="P10" s="1442"/>
      <c r="Q10" s="1442"/>
      <c r="R10" s="1442"/>
      <c r="S10" s="1442"/>
      <c r="T10" s="1442"/>
      <c r="U10" s="1442"/>
      <c r="V10" s="1442"/>
      <c r="W10" s="1443"/>
      <c r="Z10" s="794"/>
      <c r="AA10" s="794"/>
      <c r="AB10" s="794"/>
      <c r="AC10" s="794"/>
      <c r="AD10" s="794"/>
      <c r="AE10" s="794"/>
      <c r="AF10" s="794"/>
      <c r="AG10" s="794"/>
      <c r="AH10" s="794"/>
    </row>
    <row r="11" spans="1:81" s="28" customFormat="1" ht="24.75" customHeight="1" thickBot="1" x14ac:dyDescent="0.2">
      <c r="A11" s="36"/>
      <c r="B11" s="1094"/>
      <c r="C11" s="1369">
        <v>10</v>
      </c>
      <c r="D11" s="1370"/>
      <c r="E11" s="1371"/>
      <c r="F11" s="1293">
        <v>80</v>
      </c>
      <c r="G11" s="1294"/>
      <c r="H11" s="800" t="s">
        <v>611</v>
      </c>
      <c r="I11" s="1372">
        <f t="shared" si="0"/>
        <v>80</v>
      </c>
      <c r="J11" s="1373"/>
      <c r="K11" s="1373"/>
      <c r="L11" s="1374"/>
      <c r="N11" s="1444"/>
      <c r="O11" s="1445"/>
      <c r="P11" s="1445"/>
      <c r="Q11" s="1445"/>
      <c r="R11" s="1445"/>
      <c r="S11" s="1445"/>
      <c r="T11" s="1445"/>
      <c r="U11" s="1445"/>
      <c r="V11" s="1445"/>
      <c r="W11" s="1446"/>
      <c r="Z11" s="794"/>
      <c r="AA11" s="794"/>
      <c r="AB11" s="794"/>
      <c r="AC11" s="794"/>
      <c r="AD11" s="794"/>
      <c r="AE11" s="794"/>
      <c r="AF11" s="794"/>
      <c r="AG11" s="794"/>
      <c r="AH11" s="794"/>
    </row>
    <row r="12" spans="1:81" s="28" customFormat="1" ht="12" customHeight="1" thickTop="1" x14ac:dyDescent="0.15">
      <c r="A12" s="36"/>
      <c r="B12" s="1385" t="s">
        <v>37</v>
      </c>
      <c r="C12" s="1392"/>
      <c r="D12" s="1393"/>
      <c r="E12" s="1393"/>
      <c r="F12" s="1386"/>
      <c r="G12" s="1387"/>
      <c r="H12" s="1388"/>
      <c r="I12" s="1394">
        <f>SUM(I6,I8,I10)</f>
        <v>0</v>
      </c>
      <c r="J12" s="1394"/>
      <c r="K12" s="1394"/>
      <c r="L12" s="1395"/>
      <c r="N12" s="794"/>
      <c r="O12" s="794"/>
      <c r="P12" s="794"/>
      <c r="Q12" s="794"/>
      <c r="R12" s="794"/>
      <c r="S12" s="794"/>
      <c r="T12" s="794"/>
      <c r="U12" s="794"/>
      <c r="V12" s="794"/>
      <c r="W12" s="36"/>
      <c r="Z12" s="794"/>
      <c r="AA12" s="794"/>
      <c r="AB12" s="794"/>
      <c r="AC12" s="794"/>
      <c r="AD12" s="794"/>
      <c r="AE12" s="794"/>
      <c r="AF12" s="794"/>
      <c r="AG12" s="794"/>
      <c r="AH12" s="794"/>
    </row>
    <row r="13" spans="1:81" s="28" customFormat="1" ht="27" customHeight="1" x14ac:dyDescent="0.15">
      <c r="A13" s="36"/>
      <c r="B13" s="1103"/>
      <c r="C13" s="1375">
        <f>INT(SUM(C7:E11))</f>
        <v>160</v>
      </c>
      <c r="D13" s="1376"/>
      <c r="E13" s="1377"/>
      <c r="F13" s="1389"/>
      <c r="G13" s="1390"/>
      <c r="H13" s="1391"/>
      <c r="I13" s="1105">
        <f>SUM(I7,I9,I11)</f>
        <v>13080</v>
      </c>
      <c r="J13" s="1106"/>
      <c r="K13" s="1106"/>
      <c r="L13" s="1107"/>
      <c r="N13" s="794"/>
      <c r="O13" s="794"/>
      <c r="P13" s="794"/>
      <c r="Q13" s="794"/>
      <c r="R13" s="794"/>
      <c r="S13" s="794"/>
      <c r="T13" s="794"/>
      <c r="U13" s="794"/>
      <c r="V13" s="794"/>
      <c r="Z13" s="794"/>
      <c r="AA13" s="794"/>
      <c r="AB13" s="794"/>
      <c r="AC13" s="794"/>
      <c r="AD13" s="794"/>
      <c r="AE13" s="794"/>
      <c r="AF13" s="794"/>
      <c r="AG13" s="794"/>
      <c r="AH13" s="794"/>
    </row>
    <row r="14" spans="1:81" s="28" customFormat="1" ht="11.25" customHeight="1" x14ac:dyDescent="0.15">
      <c r="A14" s="36"/>
      <c r="B14" s="477"/>
      <c r="C14" s="351"/>
      <c r="D14" s="351"/>
      <c r="E14" s="351"/>
      <c r="F14" s="145"/>
      <c r="G14" s="145"/>
      <c r="H14" s="145"/>
      <c r="I14" s="43"/>
      <c r="J14" s="43"/>
      <c r="K14" s="43"/>
      <c r="L14" s="43"/>
    </row>
    <row r="15" spans="1:81" s="28" customFormat="1" ht="23.25" customHeight="1" x14ac:dyDescent="0.15">
      <c r="A15" s="36"/>
      <c r="B15" s="1005" t="s">
        <v>925</v>
      </c>
      <c r="C15" s="1235"/>
      <c r="D15" s="1006"/>
      <c r="E15" s="1005" t="s">
        <v>208</v>
      </c>
      <c r="F15" s="1235"/>
      <c r="G15" s="1235"/>
      <c r="H15" s="1235"/>
      <c r="I15" s="1235"/>
      <c r="J15" s="1235"/>
      <c r="K15" s="1235"/>
      <c r="L15" s="1006"/>
      <c r="N15" s="487"/>
      <c r="O15" s="487"/>
      <c r="P15" s="487"/>
      <c r="Q15" s="487"/>
      <c r="R15" s="487"/>
      <c r="S15" s="487"/>
      <c r="T15" s="487"/>
      <c r="U15" s="487"/>
      <c r="V15" s="487"/>
    </row>
    <row r="16" spans="1:81" s="28" customFormat="1" ht="23.25" customHeight="1" x14ac:dyDescent="0.15">
      <c r="A16" s="36"/>
      <c r="B16" s="1356">
        <v>2</v>
      </c>
      <c r="C16" s="1357"/>
      <c r="D16" s="1358"/>
      <c r="E16" s="1359" t="s">
        <v>217</v>
      </c>
      <c r="F16" s="1360"/>
      <c r="G16" s="1360"/>
      <c r="H16" s="1360"/>
      <c r="I16" s="1360"/>
      <c r="J16" s="1360"/>
      <c r="K16" s="1360"/>
      <c r="L16" s="1361"/>
      <c r="N16" s="487"/>
      <c r="O16" s="487"/>
      <c r="P16" s="487"/>
      <c r="Q16" s="487"/>
      <c r="R16" s="487"/>
      <c r="S16" s="487"/>
      <c r="T16" s="487"/>
      <c r="U16" s="487"/>
      <c r="V16" s="487"/>
    </row>
    <row r="17" spans="1:35" s="28" customFormat="1" ht="16.5" customHeight="1" x14ac:dyDescent="0.15">
      <c r="A17" s="36"/>
      <c r="B17" s="477"/>
      <c r="C17" s="351"/>
      <c r="D17" s="351"/>
      <c r="E17" s="351"/>
      <c r="F17" s="145"/>
      <c r="G17" s="145"/>
      <c r="H17" s="145"/>
      <c r="I17" s="43"/>
      <c r="J17" s="43"/>
      <c r="K17" s="43"/>
      <c r="L17" s="43"/>
      <c r="N17" s="15"/>
      <c r="O17" s="15"/>
      <c r="P17" s="15"/>
      <c r="Q17" s="15"/>
      <c r="R17" s="15"/>
      <c r="S17" s="15"/>
      <c r="T17" s="15"/>
      <c r="U17" s="15"/>
      <c r="V17" s="15"/>
    </row>
    <row r="18" spans="1:35" ht="18.75" customHeight="1" x14ac:dyDescent="0.15">
      <c r="A18" s="47" t="s">
        <v>1260</v>
      </c>
      <c r="C18" s="53"/>
      <c r="D18" s="53"/>
      <c r="E18" s="53"/>
      <c r="G18" s="53"/>
      <c r="H18" s="53"/>
      <c r="I18" s="53"/>
      <c r="J18" s="53"/>
      <c r="K18" s="53"/>
      <c r="L18" s="53"/>
    </row>
    <row r="19" spans="1:35" ht="16.5" customHeight="1" x14ac:dyDescent="0.15">
      <c r="A19" s="173"/>
      <c r="B19" s="342" t="s">
        <v>658</v>
      </c>
      <c r="C19" s="53"/>
      <c r="D19" s="53"/>
      <c r="E19" s="53"/>
      <c r="G19" s="53"/>
      <c r="H19" s="53"/>
      <c r="I19" s="53"/>
      <c r="J19" s="53"/>
      <c r="K19" s="53"/>
      <c r="L19" s="53"/>
    </row>
    <row r="20" spans="1:35" ht="18.75" customHeight="1" x14ac:dyDescent="0.15">
      <c r="A20" s="173"/>
      <c r="B20" s="28" t="s">
        <v>926</v>
      </c>
      <c r="C20" s="53"/>
      <c r="D20" s="53"/>
      <c r="E20" s="53"/>
      <c r="G20" s="53"/>
      <c r="H20" s="53"/>
      <c r="I20" s="53"/>
      <c r="J20" s="53"/>
      <c r="K20" s="53"/>
      <c r="L20" s="53"/>
      <c r="Q20" s="490" t="s">
        <v>659</v>
      </c>
    </row>
    <row r="21" spans="1:35" ht="21.75" customHeight="1" x14ac:dyDescent="0.15">
      <c r="A21" s="173"/>
      <c r="B21" s="1362" t="s">
        <v>157</v>
      </c>
      <c r="C21" s="1363"/>
      <c r="D21" s="1363"/>
      <c r="E21" s="1363"/>
      <c r="F21" s="1363"/>
      <c r="G21" s="1363"/>
      <c r="H21" s="1363"/>
      <c r="I21" s="1363"/>
      <c r="J21" s="1363"/>
      <c r="K21" s="1364"/>
      <c r="L21" s="1365" t="s">
        <v>660</v>
      </c>
      <c r="M21" s="1365"/>
      <c r="N21" s="1365"/>
      <c r="O21" s="1365"/>
      <c r="P21" s="1365"/>
      <c r="Q21" s="1365" t="s">
        <v>661</v>
      </c>
      <c r="R21" s="1365"/>
      <c r="S21" s="1365"/>
      <c r="T21" s="1365"/>
      <c r="U21" s="1365"/>
    </row>
    <row r="22" spans="1:35" ht="21.75" customHeight="1" x14ac:dyDescent="0.15">
      <c r="A22" s="173"/>
      <c r="B22" s="1378" t="s">
        <v>927</v>
      </c>
      <c r="C22" s="1379"/>
      <c r="D22" s="1379"/>
      <c r="E22" s="1379"/>
      <c r="F22" s="1379"/>
      <c r="G22" s="1379"/>
      <c r="H22" s="1379"/>
      <c r="I22" s="1379"/>
      <c r="J22" s="1379"/>
      <c r="K22" s="1380"/>
      <c r="L22" s="1381"/>
      <c r="M22" s="1381"/>
      <c r="N22" s="1381"/>
      <c r="O22" s="1381"/>
      <c r="P22" s="1381"/>
      <c r="Q22" s="1381"/>
      <c r="R22" s="1381"/>
      <c r="S22" s="1381"/>
      <c r="T22" s="1381"/>
      <c r="U22" s="1381"/>
    </row>
    <row r="23" spans="1:35" ht="21.75" customHeight="1" x14ac:dyDescent="0.15">
      <c r="A23" s="173"/>
      <c r="B23" s="1378" t="s">
        <v>533</v>
      </c>
      <c r="C23" s="1379"/>
      <c r="D23" s="1379"/>
      <c r="E23" s="1379"/>
      <c r="F23" s="1379"/>
      <c r="G23" s="1379"/>
      <c r="H23" s="1379"/>
      <c r="I23" s="1379"/>
      <c r="J23" s="1379"/>
      <c r="K23" s="1380"/>
      <c r="L23" s="1381" t="s">
        <v>87</v>
      </c>
      <c r="M23" s="1381"/>
      <c r="N23" s="1381"/>
      <c r="O23" s="1381"/>
      <c r="P23" s="1381"/>
      <c r="Q23" s="1381"/>
      <c r="R23" s="1381"/>
      <c r="S23" s="1381"/>
      <c r="T23" s="1381"/>
      <c r="U23" s="1381"/>
    </row>
    <row r="24" spans="1:35" ht="21.75" customHeight="1" x14ac:dyDescent="0.15">
      <c r="A24" s="173"/>
      <c r="B24" s="1378" t="s">
        <v>928</v>
      </c>
      <c r="C24" s="1379"/>
      <c r="D24" s="1379"/>
      <c r="E24" s="1379"/>
      <c r="F24" s="1379"/>
      <c r="G24" s="1379"/>
      <c r="H24" s="1379"/>
      <c r="I24" s="1379"/>
      <c r="J24" s="1379"/>
      <c r="K24" s="1380"/>
      <c r="L24" s="1381" t="s">
        <v>87</v>
      </c>
      <c r="M24" s="1381"/>
      <c r="N24" s="1381"/>
      <c r="O24" s="1381"/>
      <c r="P24" s="1381"/>
      <c r="Q24" s="1381" t="s">
        <v>87</v>
      </c>
      <c r="R24" s="1381"/>
      <c r="S24" s="1381"/>
      <c r="T24" s="1381"/>
      <c r="U24" s="1381"/>
    </row>
    <row r="25" spans="1:35" ht="21.75" customHeight="1" x14ac:dyDescent="0.15">
      <c r="A25" s="173"/>
      <c r="B25" s="1378" t="s">
        <v>929</v>
      </c>
      <c r="C25" s="1379"/>
      <c r="D25" s="1379"/>
      <c r="E25" s="1379"/>
      <c r="F25" s="1379"/>
      <c r="G25" s="1379"/>
      <c r="H25" s="1379"/>
      <c r="I25" s="1379"/>
      <c r="J25" s="1379"/>
      <c r="K25" s="1380"/>
      <c r="L25" s="1381"/>
      <c r="M25" s="1381"/>
      <c r="N25" s="1381"/>
      <c r="O25" s="1381"/>
      <c r="P25" s="1381"/>
      <c r="Q25" s="1381"/>
      <c r="R25" s="1381"/>
      <c r="S25" s="1381"/>
      <c r="T25" s="1381"/>
      <c r="U25" s="1381"/>
    </row>
    <row r="26" spans="1:35" ht="21.75" customHeight="1" x14ac:dyDescent="0.15">
      <c r="A26" s="173"/>
      <c r="B26" s="1378" t="s">
        <v>930</v>
      </c>
      <c r="C26" s="1379"/>
      <c r="D26" s="1379"/>
      <c r="E26" s="1379"/>
      <c r="F26" s="1379"/>
      <c r="G26" s="1379"/>
      <c r="H26" s="1379"/>
      <c r="I26" s="1379"/>
      <c r="J26" s="1379"/>
      <c r="K26" s="1380"/>
      <c r="L26" s="1381"/>
      <c r="M26" s="1381"/>
      <c r="N26" s="1381"/>
      <c r="O26" s="1381"/>
      <c r="P26" s="1381"/>
      <c r="Q26" s="1381"/>
      <c r="R26" s="1381"/>
      <c r="S26" s="1381"/>
      <c r="T26" s="1381"/>
      <c r="U26" s="1381"/>
    </row>
    <row r="27" spans="1:35" ht="21.75" customHeight="1" x14ac:dyDescent="0.15">
      <c r="A27" s="173"/>
      <c r="B27" s="1378" t="s">
        <v>931</v>
      </c>
      <c r="C27" s="1379"/>
      <c r="D27" s="1379"/>
      <c r="E27" s="1379"/>
      <c r="F27" s="1379"/>
      <c r="G27" s="1379"/>
      <c r="H27" s="1379"/>
      <c r="I27" s="1379"/>
      <c r="J27" s="1379"/>
      <c r="K27" s="1380"/>
      <c r="L27" s="1381"/>
      <c r="M27" s="1381"/>
      <c r="N27" s="1381"/>
      <c r="O27" s="1381"/>
      <c r="P27" s="1381"/>
      <c r="Q27" s="1381"/>
      <c r="R27" s="1381"/>
      <c r="S27" s="1381"/>
      <c r="T27" s="1381"/>
      <c r="U27" s="1381"/>
    </row>
    <row r="28" spans="1:35" ht="21.75" customHeight="1" x14ac:dyDescent="0.15">
      <c r="A28" s="173"/>
      <c r="B28" s="1378" t="s">
        <v>932</v>
      </c>
      <c r="C28" s="1379"/>
      <c r="D28" s="1379"/>
      <c r="E28" s="1379"/>
      <c r="F28" s="1379"/>
      <c r="G28" s="1379"/>
      <c r="H28" s="1379"/>
      <c r="I28" s="1379"/>
      <c r="J28" s="1379"/>
      <c r="K28" s="1380"/>
      <c r="L28" s="1381"/>
      <c r="M28" s="1381"/>
      <c r="N28" s="1381"/>
      <c r="O28" s="1381"/>
      <c r="P28" s="1381"/>
      <c r="Q28" s="1381"/>
      <c r="R28" s="1381"/>
      <c r="S28" s="1381"/>
      <c r="T28" s="1381"/>
      <c r="U28" s="1381"/>
    </row>
    <row r="29" spans="1:35" ht="21.75" customHeight="1" x14ac:dyDescent="0.15">
      <c r="A29" s="173"/>
      <c r="B29" s="1378" t="s">
        <v>233</v>
      </c>
      <c r="C29" s="1379"/>
      <c r="D29" s="1379"/>
      <c r="E29" s="1379"/>
      <c r="F29" s="1379"/>
      <c r="G29" s="1379"/>
      <c r="H29" s="1379"/>
      <c r="I29" s="1379"/>
      <c r="J29" s="1379"/>
      <c r="K29" s="1380"/>
      <c r="L29" s="1456"/>
      <c r="M29" s="1456"/>
      <c r="N29" s="1456"/>
      <c r="O29" s="1456"/>
      <c r="P29" s="1456"/>
      <c r="Q29" s="1456"/>
      <c r="R29" s="1456"/>
      <c r="S29" s="1456"/>
      <c r="T29" s="1456"/>
      <c r="U29" s="1456"/>
    </row>
    <row r="30" spans="1:35" ht="21.75" customHeight="1" x14ac:dyDescent="0.15">
      <c r="A30" s="173"/>
      <c r="L30" s="53"/>
    </row>
    <row r="31" spans="1:35" s="28" customFormat="1" ht="24.75" customHeight="1" x14ac:dyDescent="0.15">
      <c r="A31" s="10"/>
      <c r="B31" s="479" t="s">
        <v>662</v>
      </c>
      <c r="C31" s="1382" t="s">
        <v>714</v>
      </c>
      <c r="D31" s="1383"/>
      <c r="E31" s="1384"/>
      <c r="F31" s="1078" t="s">
        <v>41</v>
      </c>
      <c r="G31" s="1396"/>
      <c r="H31" s="1079"/>
      <c r="I31" s="1078" t="s">
        <v>49</v>
      </c>
      <c r="J31" s="1396"/>
      <c r="K31" s="1396"/>
      <c r="L31" s="1079"/>
      <c r="N31" s="1447" t="s">
        <v>1261</v>
      </c>
      <c r="O31" s="1448"/>
      <c r="P31" s="1448"/>
      <c r="Q31" s="1448"/>
      <c r="R31" s="1448"/>
      <c r="S31" s="1448"/>
      <c r="T31" s="1448"/>
      <c r="U31" s="1448"/>
      <c r="V31" s="1448"/>
      <c r="W31" s="1449"/>
      <c r="Z31" s="795"/>
      <c r="AA31" s="795"/>
      <c r="AB31" s="795"/>
      <c r="AC31" s="795"/>
      <c r="AD31" s="795"/>
      <c r="AE31" s="795"/>
      <c r="AF31" s="795"/>
      <c r="AG31" s="795"/>
      <c r="AH31" s="795"/>
      <c r="AI31" s="795"/>
    </row>
    <row r="32" spans="1:35" s="28" customFormat="1" ht="12" customHeight="1" x14ac:dyDescent="0.15">
      <c r="A32" s="144"/>
      <c r="B32" s="1457" t="s">
        <v>40</v>
      </c>
      <c r="C32" s="1397"/>
      <c r="D32" s="1397"/>
      <c r="E32" s="1397"/>
      <c r="F32" s="1202"/>
      <c r="G32" s="1203"/>
      <c r="H32" s="798"/>
      <c r="I32" s="1432">
        <f t="shared" ref="I32:I37" si="1">INT(C32*F32/10)</f>
        <v>0</v>
      </c>
      <c r="J32" s="1432"/>
      <c r="K32" s="1432"/>
      <c r="L32" s="1432"/>
      <c r="N32" s="1450"/>
      <c r="O32" s="1451"/>
      <c r="P32" s="1451"/>
      <c r="Q32" s="1451"/>
      <c r="R32" s="1451"/>
      <c r="S32" s="1451"/>
      <c r="T32" s="1451"/>
      <c r="U32" s="1451"/>
      <c r="V32" s="1451"/>
      <c r="W32" s="1452"/>
      <c r="Z32" s="795"/>
      <c r="AA32" s="795"/>
      <c r="AB32" s="795"/>
      <c r="AC32" s="795"/>
      <c r="AD32" s="795"/>
      <c r="AE32" s="795"/>
      <c r="AF32" s="795"/>
      <c r="AG32" s="795"/>
      <c r="AH32" s="795"/>
      <c r="AI32" s="795"/>
    </row>
    <row r="33" spans="1:35" s="28" customFormat="1" ht="24.75" customHeight="1" x14ac:dyDescent="0.15">
      <c r="A33" s="144"/>
      <c r="B33" s="1103"/>
      <c r="C33" s="1366">
        <v>10000</v>
      </c>
      <c r="D33" s="1367"/>
      <c r="E33" s="1368"/>
      <c r="F33" s="1137">
        <v>400</v>
      </c>
      <c r="G33" s="1138"/>
      <c r="H33" s="702" t="s">
        <v>611</v>
      </c>
      <c r="I33" s="1105">
        <f t="shared" si="1"/>
        <v>400000</v>
      </c>
      <c r="J33" s="1106"/>
      <c r="K33" s="1106"/>
      <c r="L33" s="1107"/>
      <c r="N33" s="1450"/>
      <c r="O33" s="1451"/>
      <c r="P33" s="1451"/>
      <c r="Q33" s="1451"/>
      <c r="R33" s="1451"/>
      <c r="S33" s="1451"/>
      <c r="T33" s="1451"/>
      <c r="U33" s="1451"/>
      <c r="V33" s="1451"/>
      <c r="W33" s="1452"/>
      <c r="Z33" s="795"/>
      <c r="AA33" s="795"/>
      <c r="AB33" s="795"/>
      <c r="AC33" s="795"/>
      <c r="AD33" s="795"/>
      <c r="AE33" s="795"/>
      <c r="AF33" s="795"/>
      <c r="AG33" s="795"/>
      <c r="AH33" s="795"/>
      <c r="AI33" s="795"/>
    </row>
    <row r="34" spans="1:35" s="28" customFormat="1" ht="12" customHeight="1" x14ac:dyDescent="0.15">
      <c r="A34" s="144"/>
      <c r="B34" s="1457" t="s">
        <v>39</v>
      </c>
      <c r="C34" s="1397"/>
      <c r="D34" s="1397"/>
      <c r="E34" s="1397"/>
      <c r="F34" s="1202"/>
      <c r="G34" s="1203"/>
      <c r="H34" s="798"/>
      <c r="I34" s="1432">
        <f t="shared" si="1"/>
        <v>0</v>
      </c>
      <c r="J34" s="1432"/>
      <c r="K34" s="1432"/>
      <c r="L34" s="1432"/>
      <c r="N34" s="1450"/>
      <c r="O34" s="1451"/>
      <c r="P34" s="1451"/>
      <c r="Q34" s="1451"/>
      <c r="R34" s="1451"/>
      <c r="S34" s="1451"/>
      <c r="T34" s="1451"/>
      <c r="U34" s="1451"/>
      <c r="V34" s="1451"/>
      <c r="W34" s="1452"/>
      <c r="Z34" s="795"/>
      <c r="AA34" s="795"/>
      <c r="AB34" s="795"/>
      <c r="AC34" s="795"/>
      <c r="AD34" s="795"/>
      <c r="AE34" s="795"/>
      <c r="AF34" s="795"/>
      <c r="AG34" s="795"/>
      <c r="AH34" s="795"/>
      <c r="AI34" s="795"/>
    </row>
    <row r="35" spans="1:35" s="28" customFormat="1" ht="24.75" customHeight="1" x14ac:dyDescent="0.15">
      <c r="A35" s="144"/>
      <c r="B35" s="1103"/>
      <c r="C35" s="1366">
        <v>1000</v>
      </c>
      <c r="D35" s="1367"/>
      <c r="E35" s="1368"/>
      <c r="F35" s="1137">
        <v>240</v>
      </c>
      <c r="G35" s="1138"/>
      <c r="H35" s="702" t="s">
        <v>611</v>
      </c>
      <c r="I35" s="1105">
        <f t="shared" si="1"/>
        <v>24000</v>
      </c>
      <c r="J35" s="1106"/>
      <c r="K35" s="1106"/>
      <c r="L35" s="1107"/>
      <c r="N35" s="1450"/>
      <c r="O35" s="1451"/>
      <c r="P35" s="1451"/>
      <c r="Q35" s="1451"/>
      <c r="R35" s="1451"/>
      <c r="S35" s="1451"/>
      <c r="T35" s="1451"/>
      <c r="U35" s="1451"/>
      <c r="V35" s="1451"/>
      <c r="W35" s="1452"/>
      <c r="Z35" s="795"/>
      <c r="AA35" s="795"/>
      <c r="AB35" s="795"/>
      <c r="AC35" s="795"/>
      <c r="AD35" s="795"/>
      <c r="AE35" s="795"/>
      <c r="AF35" s="795"/>
      <c r="AG35" s="795"/>
      <c r="AH35" s="795"/>
      <c r="AI35" s="795"/>
    </row>
    <row r="36" spans="1:35" s="28" customFormat="1" ht="12" customHeight="1" x14ac:dyDescent="0.15">
      <c r="A36" s="144"/>
      <c r="B36" s="1457" t="s">
        <v>38</v>
      </c>
      <c r="C36" s="1397"/>
      <c r="D36" s="1397"/>
      <c r="E36" s="1397"/>
      <c r="F36" s="1202"/>
      <c r="G36" s="1203"/>
      <c r="H36" s="798"/>
      <c r="I36" s="1432">
        <f t="shared" si="1"/>
        <v>0</v>
      </c>
      <c r="J36" s="1432"/>
      <c r="K36" s="1432"/>
      <c r="L36" s="1432"/>
      <c r="N36" s="1450"/>
      <c r="O36" s="1451"/>
      <c r="P36" s="1451"/>
      <c r="Q36" s="1451"/>
      <c r="R36" s="1451"/>
      <c r="S36" s="1451"/>
      <c r="T36" s="1451"/>
      <c r="U36" s="1451"/>
      <c r="V36" s="1451"/>
      <c r="W36" s="1452"/>
      <c r="Z36" s="795"/>
      <c r="AA36" s="795"/>
      <c r="AB36" s="795"/>
      <c r="AC36" s="795"/>
      <c r="AD36" s="795"/>
      <c r="AE36" s="795"/>
      <c r="AF36" s="795"/>
      <c r="AG36" s="795"/>
      <c r="AH36" s="795"/>
      <c r="AI36" s="795"/>
    </row>
    <row r="37" spans="1:35" s="28" customFormat="1" ht="24.75" customHeight="1" thickBot="1" x14ac:dyDescent="0.2">
      <c r="A37" s="36"/>
      <c r="B37" s="1094"/>
      <c r="C37" s="1369">
        <v>100</v>
      </c>
      <c r="D37" s="1370"/>
      <c r="E37" s="1371"/>
      <c r="F37" s="1293">
        <v>40</v>
      </c>
      <c r="G37" s="1294"/>
      <c r="H37" s="800" t="s">
        <v>611</v>
      </c>
      <c r="I37" s="1372">
        <f t="shared" si="1"/>
        <v>400</v>
      </c>
      <c r="J37" s="1373"/>
      <c r="K37" s="1373"/>
      <c r="L37" s="1374"/>
      <c r="N37" s="1453"/>
      <c r="O37" s="1454"/>
      <c r="P37" s="1454"/>
      <c r="Q37" s="1454"/>
      <c r="R37" s="1454"/>
      <c r="S37" s="1454"/>
      <c r="T37" s="1454"/>
      <c r="U37" s="1454"/>
      <c r="V37" s="1454"/>
      <c r="W37" s="1455"/>
      <c r="Z37" s="795"/>
      <c r="AA37" s="795"/>
      <c r="AB37" s="795"/>
      <c r="AC37" s="795"/>
      <c r="AD37" s="795"/>
      <c r="AE37" s="795"/>
      <c r="AF37" s="795"/>
      <c r="AG37" s="795"/>
      <c r="AH37" s="795"/>
      <c r="AI37" s="795"/>
    </row>
    <row r="38" spans="1:35" s="28" customFormat="1" ht="12" customHeight="1" thickTop="1" x14ac:dyDescent="0.15">
      <c r="A38" s="36"/>
      <c r="B38" s="1385" t="s">
        <v>37</v>
      </c>
      <c r="C38" s="1392"/>
      <c r="D38" s="1393"/>
      <c r="E38" s="1393"/>
      <c r="F38" s="1386"/>
      <c r="G38" s="1387"/>
      <c r="H38" s="1388"/>
      <c r="I38" s="1394">
        <f>SUM(I32,I34,I36)</f>
        <v>0</v>
      </c>
      <c r="J38" s="1394"/>
      <c r="K38" s="1394"/>
      <c r="L38" s="1395"/>
      <c r="N38" s="795"/>
      <c r="O38" s="795"/>
      <c r="P38" s="795"/>
      <c r="Q38" s="795"/>
      <c r="R38" s="795"/>
      <c r="S38" s="795"/>
      <c r="T38" s="795"/>
      <c r="U38" s="795"/>
      <c r="V38" s="795"/>
      <c r="W38" s="795"/>
      <c r="Z38" s="795"/>
      <c r="AA38" s="795"/>
      <c r="AB38" s="795"/>
      <c r="AC38" s="795"/>
      <c r="AD38" s="795"/>
      <c r="AE38" s="795"/>
      <c r="AF38" s="795"/>
      <c r="AG38" s="795"/>
      <c r="AH38" s="795"/>
      <c r="AI38" s="795"/>
    </row>
    <row r="39" spans="1:35" s="28" customFormat="1" ht="24.75" customHeight="1" x14ac:dyDescent="0.15">
      <c r="A39" s="36"/>
      <c r="B39" s="1103"/>
      <c r="C39" s="1375">
        <f>INT(SUM(C33:E37))</f>
        <v>11100</v>
      </c>
      <c r="D39" s="1376"/>
      <c r="E39" s="1377"/>
      <c r="F39" s="1389"/>
      <c r="G39" s="1390"/>
      <c r="H39" s="1391"/>
      <c r="I39" s="1105">
        <f>SUM(I33:L37)</f>
        <v>424400</v>
      </c>
      <c r="J39" s="1106"/>
      <c r="K39" s="1106"/>
      <c r="L39" s="1107"/>
      <c r="N39" s="795"/>
      <c r="O39" s="795"/>
      <c r="P39" s="795"/>
      <c r="Q39" s="795"/>
      <c r="R39" s="795"/>
      <c r="S39" s="795"/>
      <c r="T39" s="795"/>
      <c r="U39" s="795"/>
      <c r="V39" s="795"/>
      <c r="W39" s="795"/>
      <c r="Z39" s="795"/>
      <c r="AA39" s="795"/>
      <c r="AB39" s="795"/>
      <c r="AC39" s="795"/>
      <c r="AD39" s="795"/>
      <c r="AE39" s="795"/>
      <c r="AF39" s="795"/>
      <c r="AG39" s="795"/>
      <c r="AH39" s="795"/>
      <c r="AI39" s="795"/>
    </row>
    <row r="40" spans="1:35" ht="28.5" customHeight="1" x14ac:dyDescent="0.15">
      <c r="B40" s="1405" t="s">
        <v>1053</v>
      </c>
      <c r="C40" s="1405"/>
      <c r="D40" s="1405"/>
      <c r="E40" s="1405"/>
      <c r="F40" s="1405"/>
      <c r="G40" s="1405"/>
      <c r="H40" s="1405"/>
      <c r="I40" s="1405"/>
      <c r="J40" s="1405"/>
      <c r="K40" s="1405"/>
      <c r="L40" s="1405"/>
      <c r="N40" s="795"/>
      <c r="O40" s="795"/>
      <c r="P40" s="795"/>
      <c r="Q40" s="795"/>
      <c r="R40" s="795"/>
      <c r="S40" s="795"/>
      <c r="T40" s="795"/>
      <c r="U40" s="795"/>
      <c r="V40" s="795"/>
      <c r="W40" s="795"/>
      <c r="Z40" s="795"/>
      <c r="AA40" s="795"/>
      <c r="AB40" s="795"/>
      <c r="AC40" s="795"/>
      <c r="AD40" s="795"/>
      <c r="AE40" s="795"/>
      <c r="AF40" s="795"/>
      <c r="AG40" s="795"/>
      <c r="AH40" s="795"/>
      <c r="AI40" s="795"/>
    </row>
    <row r="41" spans="1:35" ht="11.25" customHeight="1" x14ac:dyDescent="0.15">
      <c r="B41" s="484"/>
      <c r="C41" s="484"/>
      <c r="D41" s="484"/>
      <c r="E41" s="484"/>
      <c r="F41" s="484"/>
      <c r="G41" s="484"/>
      <c r="H41" s="484"/>
      <c r="I41" s="484"/>
      <c r="J41" s="484"/>
      <c r="K41" s="484"/>
      <c r="L41" s="484"/>
      <c r="N41" s="488"/>
      <c r="O41" s="488"/>
      <c r="P41" s="488"/>
      <c r="Q41" s="488"/>
      <c r="R41" s="488"/>
      <c r="S41" s="488"/>
      <c r="T41" s="488"/>
      <c r="U41" s="488"/>
      <c r="V41" s="488"/>
      <c r="W41" s="488"/>
    </row>
    <row r="42" spans="1:35" ht="21" customHeight="1" x14ac:dyDescent="0.15">
      <c r="A42" s="1406" t="s">
        <v>1266</v>
      </c>
      <c r="B42" s="1406"/>
      <c r="C42" s="1406"/>
      <c r="D42" s="1406"/>
      <c r="E42" s="1406"/>
      <c r="F42" s="1406"/>
      <c r="G42" s="1406"/>
      <c r="H42" s="1406"/>
      <c r="I42" s="1406"/>
      <c r="J42" s="1406"/>
      <c r="K42" s="1406"/>
      <c r="L42" s="1406"/>
      <c r="M42" s="1406"/>
      <c r="N42" s="1406"/>
      <c r="O42" s="1406"/>
      <c r="P42" s="1406"/>
      <c r="Q42" s="1406"/>
      <c r="R42" s="488"/>
      <c r="S42" s="488"/>
      <c r="T42" s="488"/>
      <c r="U42" s="488"/>
      <c r="V42" s="488"/>
      <c r="W42" s="488"/>
    </row>
    <row r="43" spans="1:35" ht="21" customHeight="1" x14ac:dyDescent="0.15">
      <c r="A43" s="173"/>
      <c r="B43" s="342" t="s">
        <v>657</v>
      </c>
      <c r="C43" s="53"/>
      <c r="D43" s="53"/>
      <c r="E43" s="53"/>
      <c r="G43" s="53"/>
      <c r="H43" s="53"/>
      <c r="I43" s="53"/>
      <c r="J43" s="53"/>
      <c r="K43" s="53"/>
      <c r="L43" s="53"/>
      <c r="P43" s="475"/>
      <c r="Q43" s="475"/>
      <c r="R43" s="475"/>
      <c r="S43" s="475"/>
      <c r="T43" s="475"/>
      <c r="U43" s="475"/>
      <c r="V43" s="475"/>
      <c r="W43" s="475"/>
    </row>
    <row r="44" spans="1:35" ht="21" customHeight="1" x14ac:dyDescent="0.15">
      <c r="A44" s="173"/>
      <c r="B44" s="483" t="s">
        <v>1259</v>
      </c>
      <c r="C44" s="392"/>
      <c r="D44" s="392"/>
      <c r="E44" s="392"/>
      <c r="F44" s="393"/>
      <c r="G44" s="53"/>
      <c r="H44" s="53"/>
      <c r="I44" s="53"/>
      <c r="M44" s="1407" t="s">
        <v>87</v>
      </c>
      <c r="N44" s="1408"/>
      <c r="P44" s="475"/>
      <c r="Q44" s="475"/>
      <c r="R44" s="475"/>
      <c r="S44" s="475"/>
      <c r="T44" s="475"/>
      <c r="U44" s="475"/>
      <c r="V44" s="475"/>
      <c r="W44" s="475"/>
    </row>
    <row r="45" spans="1:35" ht="21" customHeight="1" x14ac:dyDescent="0.15">
      <c r="A45" s="173"/>
      <c r="B45" s="483" t="s">
        <v>909</v>
      </c>
      <c r="C45" s="164"/>
      <c r="D45" s="164"/>
      <c r="E45" s="164"/>
      <c r="F45" s="393"/>
      <c r="L45" s="10"/>
      <c r="M45" s="28"/>
      <c r="P45" s="481"/>
      <c r="Q45" s="481"/>
      <c r="R45" s="481"/>
      <c r="S45" s="481"/>
      <c r="T45" s="481"/>
      <c r="U45" s="481"/>
      <c r="V45" s="481"/>
      <c r="W45" s="481"/>
    </row>
    <row r="46" spans="1:35" ht="21" customHeight="1" x14ac:dyDescent="0.15">
      <c r="A46" s="173"/>
      <c r="B46" s="121" t="s">
        <v>933</v>
      </c>
      <c r="C46" s="28" t="s">
        <v>663</v>
      </c>
      <c r="D46" s="10"/>
      <c r="E46" s="10"/>
    </row>
    <row r="47" spans="1:35" s="28" customFormat="1" ht="21" customHeight="1" x14ac:dyDescent="0.15">
      <c r="A47" s="343"/>
      <c r="B47" s="344"/>
      <c r="E47" s="28" t="s">
        <v>129</v>
      </c>
      <c r="H47" s="28" t="s">
        <v>176</v>
      </c>
      <c r="I47" s="1398">
        <v>40</v>
      </c>
      <c r="J47" s="1399"/>
      <c r="K47" s="1400" t="s">
        <v>934</v>
      </c>
      <c r="L47" s="1401"/>
      <c r="M47" s="1402">
        <v>1</v>
      </c>
      <c r="N47" s="1403"/>
      <c r="O47" s="345" t="s">
        <v>935</v>
      </c>
      <c r="P47" s="1404">
        <f>I47+M47</f>
        <v>41</v>
      </c>
      <c r="Q47" s="1404"/>
      <c r="R47" s="1404"/>
      <c r="S47" s="1404"/>
      <c r="U47" s="481"/>
    </row>
    <row r="48" spans="1:35" s="28" customFormat="1" ht="21" customHeight="1" x14ac:dyDescent="0.15">
      <c r="A48" s="343"/>
      <c r="B48" s="344"/>
      <c r="E48" s="28" t="s">
        <v>178</v>
      </c>
      <c r="H48" s="28" t="s">
        <v>176</v>
      </c>
      <c r="I48" s="1398">
        <v>25</v>
      </c>
      <c r="J48" s="1399"/>
      <c r="K48" s="1400" t="s">
        <v>934</v>
      </c>
      <c r="L48" s="1401"/>
      <c r="M48" s="1402">
        <v>5</v>
      </c>
      <c r="N48" s="1403"/>
      <c r="O48" s="345" t="s">
        <v>935</v>
      </c>
      <c r="P48" s="1404">
        <f>I48+M48</f>
        <v>30</v>
      </c>
      <c r="Q48" s="1404"/>
      <c r="R48" s="1404"/>
      <c r="S48" s="1404"/>
      <c r="T48" s="36"/>
      <c r="U48" s="28" t="s">
        <v>936</v>
      </c>
      <c r="V48" s="36"/>
    </row>
    <row r="49" spans="1:35" ht="5.25" customHeight="1" x14ac:dyDescent="0.15">
      <c r="A49" s="173"/>
      <c r="B49" s="121"/>
      <c r="D49" s="28"/>
      <c r="H49" s="14"/>
      <c r="J49" s="38"/>
      <c r="K49" s="38"/>
      <c r="L49" s="346"/>
      <c r="M49" s="346"/>
      <c r="N49" s="38"/>
      <c r="O49" s="10"/>
      <c r="P49" s="38"/>
      <c r="S49" s="347"/>
      <c r="T49" s="347"/>
      <c r="U49" s="38"/>
      <c r="V49" s="36"/>
    </row>
    <row r="50" spans="1:35" s="28" customFormat="1" ht="21.75" customHeight="1" x14ac:dyDescent="0.15">
      <c r="A50" s="343"/>
      <c r="B50" s="344"/>
      <c r="E50" s="28" t="s">
        <v>37</v>
      </c>
      <c r="H50" s="28" t="s">
        <v>176</v>
      </c>
      <c r="I50" s="1415">
        <f>I47+I48</f>
        <v>65</v>
      </c>
      <c r="J50" s="1416"/>
      <c r="K50" s="1400" t="s">
        <v>934</v>
      </c>
      <c r="L50" s="1401"/>
      <c r="M50" s="1409">
        <f>M47+M48</f>
        <v>6</v>
      </c>
      <c r="N50" s="1410"/>
      <c r="O50" s="345" t="s">
        <v>935</v>
      </c>
      <c r="P50" s="1404">
        <f>I50+M50</f>
        <v>71</v>
      </c>
      <c r="Q50" s="1404"/>
      <c r="R50" s="1404"/>
      <c r="S50" s="1404"/>
      <c r="U50" s="28" t="s">
        <v>937</v>
      </c>
    </row>
    <row r="51" spans="1:35" ht="6" customHeight="1" x14ac:dyDescent="0.15">
      <c r="A51" s="173"/>
      <c r="B51" s="121"/>
      <c r="E51" s="28"/>
      <c r="H51" s="14"/>
      <c r="I51" s="346"/>
      <c r="J51" s="346"/>
      <c r="L51" s="10"/>
      <c r="M51" s="38"/>
      <c r="N51" s="347"/>
      <c r="O51" s="347"/>
      <c r="R51" s="28"/>
      <c r="U51" s="481"/>
    </row>
    <row r="52" spans="1:35" s="28" customFormat="1" ht="21.75" customHeight="1" x14ac:dyDescent="0.15">
      <c r="A52" s="343"/>
      <c r="B52" s="344" t="s">
        <v>938</v>
      </c>
      <c r="C52" s="476" t="s">
        <v>910</v>
      </c>
      <c r="D52" s="481"/>
      <c r="E52" s="481"/>
      <c r="F52" s="481"/>
      <c r="G52" s="1411">
        <f>IFERROR(P48/P50,"%")</f>
        <v>0.42253521126760563</v>
      </c>
      <c r="H52" s="1412"/>
      <c r="J52" s="345" t="s">
        <v>939</v>
      </c>
      <c r="K52" s="348"/>
      <c r="L52" s="348"/>
      <c r="N52" s="10"/>
      <c r="R52" s="349"/>
      <c r="S52" s="349"/>
      <c r="T52" s="481"/>
      <c r="U52" s="481"/>
    </row>
    <row r="53" spans="1:35" s="28" customFormat="1" ht="18.75" customHeight="1" x14ac:dyDescent="0.15">
      <c r="A53" s="343"/>
      <c r="B53" s="483" t="s">
        <v>665</v>
      </c>
      <c r="C53" s="164"/>
      <c r="D53" s="164"/>
      <c r="E53" s="164"/>
      <c r="F53" s="483"/>
      <c r="G53" s="483"/>
      <c r="H53" s="483"/>
      <c r="I53" s="483"/>
      <c r="J53" s="483"/>
      <c r="K53" s="483"/>
      <c r="L53" s="483"/>
      <c r="M53" s="483"/>
      <c r="N53" s="483"/>
      <c r="O53" s="483"/>
    </row>
    <row r="54" spans="1:35" s="28" customFormat="1" ht="21.75" customHeight="1" x14ac:dyDescent="0.15">
      <c r="A54" s="343"/>
      <c r="C54" s="1413" t="s">
        <v>940</v>
      </c>
      <c r="D54" s="1414"/>
      <c r="E54" s="1415">
        <f>I50</f>
        <v>65</v>
      </c>
      <c r="F54" s="1416"/>
      <c r="G54" s="1417" t="s">
        <v>666</v>
      </c>
      <c r="H54" s="1418"/>
      <c r="I54" s="1418"/>
      <c r="J54" s="1418"/>
      <c r="K54" s="1418"/>
      <c r="L54" s="1418"/>
      <c r="M54" s="1418"/>
      <c r="N54" s="1418"/>
      <c r="O54" s="1418"/>
      <c r="P54" s="1418"/>
      <c r="Q54" s="1398">
        <v>41</v>
      </c>
      <c r="R54" s="1399"/>
      <c r="Y54" s="397"/>
    </row>
    <row r="55" spans="1:35" s="28" customFormat="1" ht="21.75" customHeight="1" x14ac:dyDescent="0.15">
      <c r="A55" s="343"/>
      <c r="C55" s="483" t="s">
        <v>664</v>
      </c>
      <c r="D55" s="1428" t="s">
        <v>667</v>
      </c>
      <c r="E55" s="1428"/>
      <c r="F55" s="1428"/>
      <c r="G55" s="1428"/>
      <c r="H55" s="1428"/>
      <c r="I55" s="1428"/>
      <c r="J55" s="1429"/>
      <c r="K55" s="1430">
        <f>E54+Q54</f>
        <v>106</v>
      </c>
      <c r="L55" s="1430"/>
      <c r="M55" s="1431" t="s">
        <v>668</v>
      </c>
      <c r="N55" s="1413"/>
      <c r="O55" s="1413"/>
      <c r="P55" s="1413"/>
      <c r="Q55" s="1414"/>
      <c r="R55" s="1415">
        <f>ROUNDUP(K55*0.8,0)</f>
        <v>85</v>
      </c>
      <c r="S55" s="1416"/>
      <c r="T55" s="483" t="s">
        <v>669</v>
      </c>
    </row>
    <row r="56" spans="1:35" s="28" customFormat="1" ht="21.75" customHeight="1" x14ac:dyDescent="0.15">
      <c r="A56" s="343"/>
      <c r="B56" s="350"/>
      <c r="C56" s="138" t="s">
        <v>670</v>
      </c>
      <c r="D56" s="483"/>
      <c r="E56" s="483"/>
      <c r="F56" s="394"/>
      <c r="G56" s="483"/>
      <c r="H56" s="483"/>
      <c r="I56" s="483"/>
      <c r="J56" s="483"/>
      <c r="K56" s="483"/>
      <c r="L56" s="483"/>
      <c r="M56" s="483"/>
      <c r="N56" s="483"/>
      <c r="O56" s="483"/>
      <c r="P56" s="483"/>
      <c r="Q56" s="483"/>
      <c r="R56" s="483"/>
      <c r="S56" s="483"/>
      <c r="T56" s="483"/>
      <c r="U56" s="483"/>
      <c r="V56" s="483"/>
    </row>
    <row r="57" spans="1:35" s="28" customFormat="1" ht="21.75" customHeight="1" x14ac:dyDescent="0.15">
      <c r="A57" s="343"/>
      <c r="C57" s="483" t="s">
        <v>671</v>
      </c>
      <c r="D57" s="164"/>
      <c r="E57" s="164"/>
      <c r="F57" s="164"/>
      <c r="G57" s="483"/>
      <c r="H57" s="164"/>
      <c r="I57" s="164"/>
      <c r="J57" s="164"/>
      <c r="K57" s="483"/>
      <c r="L57" s="483"/>
      <c r="M57" s="483"/>
      <c r="N57" s="483"/>
      <c r="O57" s="483"/>
      <c r="P57" s="483"/>
      <c r="Q57" s="483"/>
      <c r="R57" s="483"/>
      <c r="S57" s="483"/>
      <c r="T57" s="483"/>
      <c r="U57" s="475"/>
      <c r="V57" s="475"/>
      <c r="W57" s="475"/>
    </row>
    <row r="58" spans="1:35" s="28" customFormat="1" ht="22.5" customHeight="1" x14ac:dyDescent="0.15">
      <c r="A58" s="10"/>
      <c r="B58" s="479" t="s">
        <v>42</v>
      </c>
      <c r="C58" s="1382" t="s">
        <v>714</v>
      </c>
      <c r="D58" s="1383"/>
      <c r="E58" s="1384"/>
      <c r="F58" s="1078" t="s">
        <v>41</v>
      </c>
      <c r="G58" s="1396"/>
      <c r="H58" s="1079"/>
      <c r="I58" s="1078" t="s">
        <v>49</v>
      </c>
      <c r="J58" s="1396"/>
      <c r="K58" s="1396"/>
      <c r="L58" s="1079"/>
      <c r="N58" s="1419" t="s">
        <v>1289</v>
      </c>
      <c r="O58" s="1420"/>
      <c r="P58" s="1420"/>
      <c r="Q58" s="1420"/>
      <c r="R58" s="1420"/>
      <c r="S58" s="1420"/>
      <c r="T58" s="1420"/>
      <c r="U58" s="1420"/>
      <c r="V58" s="1421"/>
      <c r="W58" s="794"/>
      <c r="Z58" s="794"/>
      <c r="AA58" s="794"/>
      <c r="AB58" s="794"/>
      <c r="AC58" s="794"/>
      <c r="AD58" s="794"/>
      <c r="AE58" s="794"/>
      <c r="AF58" s="794"/>
      <c r="AG58" s="794"/>
      <c r="AH58" s="794"/>
      <c r="AI58" s="794"/>
    </row>
    <row r="59" spans="1:35" s="28" customFormat="1" ht="12" customHeight="1" x14ac:dyDescent="0.15">
      <c r="A59" s="144"/>
      <c r="B59" s="1457" t="s">
        <v>40</v>
      </c>
      <c r="C59" s="1397"/>
      <c r="D59" s="1397"/>
      <c r="E59" s="1397"/>
      <c r="F59" s="1202"/>
      <c r="G59" s="1203"/>
      <c r="H59" s="798"/>
      <c r="I59" s="1432">
        <f t="shared" ref="I59:I64" si="2">INT(C59*F59/10)</f>
        <v>0</v>
      </c>
      <c r="J59" s="1432"/>
      <c r="K59" s="1432"/>
      <c r="L59" s="1432"/>
      <c r="N59" s="1422"/>
      <c r="O59" s="1423"/>
      <c r="P59" s="1423"/>
      <c r="Q59" s="1423"/>
      <c r="R59" s="1423"/>
      <c r="S59" s="1423"/>
      <c r="T59" s="1423"/>
      <c r="U59" s="1423"/>
      <c r="V59" s="1424"/>
      <c r="W59" s="794"/>
      <c r="Z59" s="794"/>
      <c r="AA59" s="794"/>
      <c r="AB59" s="794"/>
      <c r="AC59" s="794"/>
      <c r="AD59" s="794"/>
      <c r="AE59" s="794"/>
      <c r="AF59" s="794"/>
      <c r="AG59" s="794"/>
      <c r="AH59" s="794"/>
      <c r="AI59" s="794"/>
    </row>
    <row r="60" spans="1:35" s="28" customFormat="1" ht="22.5" customHeight="1" x14ac:dyDescent="0.15">
      <c r="A60" s="144"/>
      <c r="B60" s="1103"/>
      <c r="C60" s="1366">
        <v>10000</v>
      </c>
      <c r="D60" s="1367"/>
      <c r="E60" s="1368"/>
      <c r="F60" s="1137">
        <v>400</v>
      </c>
      <c r="G60" s="1138"/>
      <c r="H60" s="702" t="s">
        <v>611</v>
      </c>
      <c r="I60" s="1105">
        <f t="shared" si="2"/>
        <v>400000</v>
      </c>
      <c r="J60" s="1106"/>
      <c r="K60" s="1106"/>
      <c r="L60" s="1107"/>
      <c r="N60" s="1422"/>
      <c r="O60" s="1423"/>
      <c r="P60" s="1423"/>
      <c r="Q60" s="1423"/>
      <c r="R60" s="1423"/>
      <c r="S60" s="1423"/>
      <c r="T60" s="1423"/>
      <c r="U60" s="1423"/>
      <c r="V60" s="1424"/>
      <c r="W60" s="794"/>
      <c r="Z60" s="794"/>
      <c r="AA60" s="794"/>
      <c r="AB60" s="794"/>
      <c r="AC60" s="794"/>
      <c r="AD60" s="794"/>
      <c r="AE60" s="794"/>
      <c r="AF60" s="794"/>
      <c r="AG60" s="794"/>
      <c r="AH60" s="794"/>
      <c r="AI60" s="794"/>
    </row>
    <row r="61" spans="1:35" s="28" customFormat="1" ht="12" customHeight="1" x14ac:dyDescent="0.15">
      <c r="A61" s="144"/>
      <c r="B61" s="1457" t="s">
        <v>39</v>
      </c>
      <c r="C61" s="1397"/>
      <c r="D61" s="1397"/>
      <c r="E61" s="1397"/>
      <c r="F61" s="1202"/>
      <c r="G61" s="1203"/>
      <c r="H61" s="798"/>
      <c r="I61" s="1432">
        <f t="shared" si="2"/>
        <v>0</v>
      </c>
      <c r="J61" s="1432"/>
      <c r="K61" s="1432"/>
      <c r="L61" s="1432"/>
      <c r="N61" s="1422"/>
      <c r="O61" s="1423"/>
      <c r="P61" s="1423"/>
      <c r="Q61" s="1423"/>
      <c r="R61" s="1423"/>
      <c r="S61" s="1423"/>
      <c r="T61" s="1423"/>
      <c r="U61" s="1423"/>
      <c r="V61" s="1424"/>
      <c r="W61" s="794"/>
      <c r="Z61" s="794"/>
      <c r="AA61" s="794"/>
      <c r="AB61" s="794"/>
      <c r="AC61" s="794"/>
      <c r="AD61" s="794"/>
      <c r="AE61" s="794"/>
      <c r="AF61" s="794"/>
      <c r="AG61" s="794"/>
      <c r="AH61" s="794"/>
      <c r="AI61" s="794"/>
    </row>
    <row r="62" spans="1:35" s="28" customFormat="1" ht="22.5" customHeight="1" x14ac:dyDescent="0.15">
      <c r="A62" s="144"/>
      <c r="B62" s="1103"/>
      <c r="C62" s="1366">
        <v>1000</v>
      </c>
      <c r="D62" s="1367"/>
      <c r="E62" s="1368"/>
      <c r="F62" s="1137">
        <v>240</v>
      </c>
      <c r="G62" s="1138"/>
      <c r="H62" s="702" t="s">
        <v>611</v>
      </c>
      <c r="I62" s="1105">
        <f t="shared" si="2"/>
        <v>24000</v>
      </c>
      <c r="J62" s="1106"/>
      <c r="K62" s="1106"/>
      <c r="L62" s="1107"/>
      <c r="N62" s="1422"/>
      <c r="O62" s="1423"/>
      <c r="P62" s="1423"/>
      <c r="Q62" s="1423"/>
      <c r="R62" s="1423"/>
      <c r="S62" s="1423"/>
      <c r="T62" s="1423"/>
      <c r="U62" s="1423"/>
      <c r="V62" s="1424"/>
      <c r="W62" s="794"/>
      <c r="Z62" s="794"/>
      <c r="AA62" s="794"/>
      <c r="AB62" s="794"/>
      <c r="AC62" s="794"/>
      <c r="AD62" s="794"/>
      <c r="AE62" s="794"/>
      <c r="AF62" s="794"/>
      <c r="AG62" s="794"/>
      <c r="AH62" s="794"/>
      <c r="AI62" s="794"/>
    </row>
    <row r="63" spans="1:35" s="28" customFormat="1" ht="12" customHeight="1" x14ac:dyDescent="0.15">
      <c r="A63" s="144"/>
      <c r="B63" s="1457" t="s">
        <v>38</v>
      </c>
      <c r="C63" s="1397"/>
      <c r="D63" s="1397"/>
      <c r="E63" s="1397"/>
      <c r="F63" s="1202"/>
      <c r="G63" s="1203"/>
      <c r="H63" s="798"/>
      <c r="I63" s="1432">
        <f t="shared" si="2"/>
        <v>0</v>
      </c>
      <c r="J63" s="1432"/>
      <c r="K63" s="1432"/>
      <c r="L63" s="1432"/>
      <c r="N63" s="1422"/>
      <c r="O63" s="1423"/>
      <c r="P63" s="1423"/>
      <c r="Q63" s="1423"/>
      <c r="R63" s="1423"/>
      <c r="S63" s="1423"/>
      <c r="T63" s="1423"/>
      <c r="U63" s="1423"/>
      <c r="V63" s="1424"/>
      <c r="W63" s="794"/>
      <c r="Z63" s="794"/>
      <c r="AA63" s="794"/>
      <c r="AB63" s="794"/>
      <c r="AC63" s="794"/>
      <c r="AD63" s="794"/>
      <c r="AE63" s="794"/>
      <c r="AF63" s="794"/>
      <c r="AG63" s="794"/>
      <c r="AH63" s="794"/>
      <c r="AI63" s="794"/>
    </row>
    <row r="64" spans="1:35" s="28" customFormat="1" ht="22.5" customHeight="1" thickBot="1" x14ac:dyDescent="0.2">
      <c r="A64" s="36"/>
      <c r="B64" s="1458"/>
      <c r="C64" s="1366">
        <v>100</v>
      </c>
      <c r="D64" s="1367"/>
      <c r="E64" s="1368"/>
      <c r="F64" s="1464">
        <v>40</v>
      </c>
      <c r="G64" s="1465"/>
      <c r="H64" s="799" t="s">
        <v>611</v>
      </c>
      <c r="I64" s="1105">
        <f t="shared" si="2"/>
        <v>400</v>
      </c>
      <c r="J64" s="1106"/>
      <c r="K64" s="1106"/>
      <c r="L64" s="1107"/>
      <c r="N64" s="1422"/>
      <c r="O64" s="1423"/>
      <c r="P64" s="1423"/>
      <c r="Q64" s="1423"/>
      <c r="R64" s="1423"/>
      <c r="S64" s="1423"/>
      <c r="T64" s="1423"/>
      <c r="U64" s="1423"/>
      <c r="V64" s="1424"/>
      <c r="W64" s="794"/>
      <c r="Z64" s="794"/>
      <c r="AA64" s="794"/>
      <c r="AB64" s="794"/>
      <c r="AC64" s="794"/>
      <c r="AD64" s="794"/>
      <c r="AE64" s="794"/>
      <c r="AF64" s="794"/>
      <c r="AG64" s="794"/>
      <c r="AH64" s="794"/>
      <c r="AI64" s="794"/>
    </row>
    <row r="65" spans="1:35" s="28" customFormat="1" ht="12" customHeight="1" thickTop="1" x14ac:dyDescent="0.15">
      <c r="A65" s="36"/>
      <c r="B65" s="1385" t="s">
        <v>37</v>
      </c>
      <c r="C65" s="1392"/>
      <c r="D65" s="1393"/>
      <c r="E65" s="1459"/>
      <c r="F65" s="1461"/>
      <c r="G65" s="1462"/>
      <c r="H65" s="1463"/>
      <c r="I65" s="1460">
        <f>SUM(I59,I61,I63)</f>
        <v>0</v>
      </c>
      <c r="J65" s="1394"/>
      <c r="K65" s="1394"/>
      <c r="L65" s="1395"/>
      <c r="N65" s="1422"/>
      <c r="O65" s="1423"/>
      <c r="P65" s="1423"/>
      <c r="Q65" s="1423"/>
      <c r="R65" s="1423"/>
      <c r="S65" s="1423"/>
      <c r="T65" s="1423"/>
      <c r="U65" s="1423"/>
      <c r="V65" s="1424"/>
      <c r="W65" s="794"/>
      <c r="Z65" s="794"/>
      <c r="AA65" s="794"/>
      <c r="AB65" s="794"/>
      <c r="AC65" s="794"/>
      <c r="AD65" s="794"/>
      <c r="AE65" s="794"/>
      <c r="AF65" s="794"/>
      <c r="AG65" s="794"/>
      <c r="AH65" s="794"/>
      <c r="AI65" s="794"/>
    </row>
    <row r="66" spans="1:35" s="28" customFormat="1" ht="22.5" customHeight="1" x14ac:dyDescent="0.15">
      <c r="A66" s="36"/>
      <c r="B66" s="1103"/>
      <c r="C66" s="1375">
        <f>SUM(C60:E64)</f>
        <v>11100</v>
      </c>
      <c r="D66" s="1376"/>
      <c r="E66" s="1377"/>
      <c r="F66" s="1389"/>
      <c r="G66" s="1390"/>
      <c r="H66" s="1391"/>
      <c r="I66" s="1105">
        <f>SUM(I60:K64)</f>
        <v>424400</v>
      </c>
      <c r="J66" s="1106"/>
      <c r="K66" s="1106"/>
      <c r="L66" s="1107"/>
      <c r="N66" s="1425"/>
      <c r="O66" s="1426"/>
      <c r="P66" s="1426"/>
      <c r="Q66" s="1426"/>
      <c r="R66" s="1426"/>
      <c r="S66" s="1426"/>
      <c r="T66" s="1426"/>
      <c r="U66" s="1426"/>
      <c r="V66" s="1427"/>
      <c r="W66" s="794"/>
      <c r="Z66" s="794"/>
      <c r="AA66" s="794"/>
      <c r="AB66" s="794"/>
      <c r="AC66" s="794"/>
      <c r="AD66" s="794"/>
      <c r="AE66" s="794"/>
      <c r="AF66" s="794"/>
      <c r="AG66" s="794"/>
      <c r="AH66" s="794"/>
      <c r="AI66" s="794"/>
    </row>
    <row r="67" spans="1:35" s="28" customFormat="1" ht="25.5" customHeight="1" x14ac:dyDescent="0.15">
      <c r="A67" s="36"/>
      <c r="B67" s="1405" t="s">
        <v>1053</v>
      </c>
      <c r="C67" s="1405"/>
      <c r="D67" s="1405"/>
      <c r="E67" s="1405"/>
      <c r="F67" s="1405"/>
      <c r="G67" s="1405"/>
      <c r="H67" s="1405"/>
      <c r="I67" s="1405"/>
      <c r="J67" s="1405"/>
      <c r="K67" s="1405"/>
      <c r="L67" s="1405"/>
      <c r="N67" s="794"/>
      <c r="O67" s="794"/>
      <c r="P67" s="794"/>
      <c r="Q67" s="794"/>
      <c r="R67" s="794"/>
      <c r="S67" s="794"/>
      <c r="T67" s="794"/>
      <c r="U67" s="794"/>
      <c r="V67" s="794"/>
      <c r="W67" s="794"/>
      <c r="Z67" s="794"/>
      <c r="AA67" s="794"/>
      <c r="AB67" s="794"/>
      <c r="AC67" s="794"/>
      <c r="AD67" s="794"/>
      <c r="AE67" s="794"/>
      <c r="AF67" s="794"/>
      <c r="AG67" s="794"/>
      <c r="AH67" s="794"/>
      <c r="AI67" s="794"/>
    </row>
    <row r="68" spans="1:35" s="28" customFormat="1" ht="20.25" customHeight="1" x14ac:dyDescent="0.15">
      <c r="A68" s="36"/>
      <c r="B68" s="477"/>
      <c r="C68" s="351"/>
      <c r="D68" s="351"/>
      <c r="E68" s="351"/>
      <c r="F68" s="145"/>
      <c r="G68" s="145"/>
      <c r="H68" s="145"/>
      <c r="I68" s="43"/>
      <c r="J68" s="43"/>
      <c r="K68" s="43"/>
      <c r="L68" s="43"/>
      <c r="N68" s="484"/>
      <c r="O68" s="484"/>
      <c r="P68" s="484"/>
      <c r="Q68" s="484"/>
      <c r="R68" s="484"/>
      <c r="S68" s="484"/>
      <c r="T68" s="484"/>
      <c r="U68" s="484"/>
      <c r="V68" s="484"/>
      <c r="W68" s="484"/>
    </row>
    <row r="69" spans="1:35" ht="18.75" customHeight="1" x14ac:dyDescent="0.15">
      <c r="A69" s="1406" t="s">
        <v>911</v>
      </c>
      <c r="B69" s="1406"/>
      <c r="C69" s="1406"/>
      <c r="D69" s="1406"/>
      <c r="E69" s="1406"/>
      <c r="F69" s="1406"/>
      <c r="G69" s="1406"/>
      <c r="H69" s="1406"/>
      <c r="I69" s="1406"/>
      <c r="J69" s="1406"/>
      <c r="K69" s="1406"/>
      <c r="L69" s="1406"/>
      <c r="M69" s="1406"/>
      <c r="N69" s="395"/>
      <c r="O69"/>
      <c r="P69"/>
      <c r="Q69"/>
      <c r="R69"/>
      <c r="S69"/>
      <c r="T69"/>
      <c r="U69"/>
      <c r="V69"/>
      <c r="W69"/>
    </row>
    <row r="70" spans="1:35" customFormat="1" ht="27" customHeight="1" x14ac:dyDescent="0.15">
      <c r="B70" s="1150" t="s">
        <v>232</v>
      </c>
      <c r="C70" s="1150"/>
      <c r="D70" s="1150"/>
      <c r="E70" s="1150"/>
      <c r="F70" s="1150"/>
      <c r="G70" s="1150"/>
      <c r="H70" s="1150"/>
      <c r="I70" s="1365" t="s">
        <v>912</v>
      </c>
      <c r="J70" s="1365"/>
      <c r="K70" s="1365"/>
      <c r="L70" s="1365"/>
      <c r="M70" s="1150" t="s">
        <v>1286</v>
      </c>
      <c r="N70" s="1150"/>
      <c r="O70" s="1150"/>
      <c r="P70" s="1150"/>
      <c r="Q70" s="490"/>
      <c r="R70" s="490"/>
      <c r="S70" s="490"/>
      <c r="T70" s="490"/>
      <c r="X70" s="490"/>
      <c r="Y70" s="490"/>
      <c r="Z70" s="490"/>
      <c r="AA70" s="490"/>
      <c r="AB70" s="490"/>
      <c r="AC70" s="490"/>
      <c r="AD70" s="490"/>
      <c r="AE70" s="490"/>
    </row>
    <row r="71" spans="1:35" customFormat="1" ht="33.75" customHeight="1" x14ac:dyDescent="0.15">
      <c r="B71" s="1434" t="s">
        <v>913</v>
      </c>
      <c r="C71" s="1435"/>
      <c r="D71" s="1435"/>
      <c r="E71" s="1435"/>
      <c r="F71" s="1435"/>
      <c r="G71" s="1435"/>
      <c r="H71" s="1435"/>
      <c r="I71" s="1437"/>
      <c r="J71" s="1437"/>
      <c r="K71" s="1437"/>
      <c r="L71" s="1437"/>
      <c r="M71" s="1436">
        <v>40000</v>
      </c>
      <c r="N71" s="1436"/>
      <c r="O71" s="1436"/>
      <c r="P71" s="1436"/>
      <c r="Q71" s="490"/>
      <c r="R71" s="490"/>
      <c r="S71" s="490"/>
      <c r="T71" s="490"/>
      <c r="X71" s="490"/>
      <c r="Y71" s="490"/>
      <c r="Z71" s="490"/>
      <c r="AA71" s="490"/>
      <c r="AB71" s="490"/>
      <c r="AC71" s="490"/>
      <c r="AD71" s="490"/>
      <c r="AE71" s="490"/>
    </row>
    <row r="72" spans="1:35" customFormat="1" ht="38.25" customHeight="1" x14ac:dyDescent="0.15">
      <c r="B72" s="1434" t="s">
        <v>914</v>
      </c>
      <c r="C72" s="1435"/>
      <c r="D72" s="1435"/>
      <c r="E72" s="1435"/>
      <c r="F72" s="1435"/>
      <c r="G72" s="1435"/>
      <c r="H72" s="1435"/>
      <c r="I72" s="1437"/>
      <c r="J72" s="1437"/>
      <c r="K72" s="1437"/>
      <c r="L72" s="1437"/>
      <c r="M72" s="1436">
        <v>80000</v>
      </c>
      <c r="N72" s="1436"/>
      <c r="O72" s="1436"/>
      <c r="P72" s="1436"/>
      <c r="Q72" s="490"/>
      <c r="R72" s="490"/>
      <c r="S72" s="490"/>
      <c r="T72" s="490"/>
      <c r="X72" s="490"/>
      <c r="Y72" s="490"/>
      <c r="Z72" s="490"/>
      <c r="AA72" s="490"/>
      <c r="AB72" s="490"/>
      <c r="AC72" s="490"/>
      <c r="AD72" s="490"/>
      <c r="AE72" s="490"/>
    </row>
    <row r="73" spans="1:35" customFormat="1" ht="32.25" customHeight="1" x14ac:dyDescent="0.15">
      <c r="B73" s="1435" t="s">
        <v>915</v>
      </c>
      <c r="C73" s="1435"/>
      <c r="D73" s="1435"/>
      <c r="E73" s="1435"/>
      <c r="F73" s="1435"/>
      <c r="G73" s="1435"/>
      <c r="H73" s="1435"/>
      <c r="I73" s="1437"/>
      <c r="J73" s="1437"/>
      <c r="K73" s="1437"/>
      <c r="L73" s="1437"/>
      <c r="M73" s="1436">
        <v>160000</v>
      </c>
      <c r="N73" s="1436"/>
      <c r="O73" s="1436"/>
      <c r="P73" s="1436"/>
      <c r="Q73" s="490"/>
      <c r="R73" s="490"/>
      <c r="S73" s="490"/>
      <c r="T73" s="490"/>
      <c r="X73" s="490"/>
      <c r="Y73" s="490"/>
      <c r="Z73" s="490"/>
      <c r="AA73" s="490"/>
      <c r="AB73" s="490"/>
      <c r="AC73" s="490"/>
      <c r="AD73" s="490"/>
      <c r="AE73" s="490"/>
    </row>
    <row r="74" spans="1:35" customFormat="1" ht="51.75" customHeight="1" x14ac:dyDescent="0.15">
      <c r="B74" s="1433" t="s">
        <v>1287</v>
      </c>
      <c r="C74" s="1433"/>
      <c r="D74" s="1433"/>
      <c r="E74" s="1433"/>
      <c r="F74" s="1433"/>
      <c r="G74" s="1433"/>
      <c r="H74" s="1433"/>
      <c r="I74" s="1433"/>
      <c r="J74" s="1433"/>
      <c r="K74" s="1433"/>
      <c r="L74" s="1433"/>
      <c r="M74" s="1433"/>
      <c r="N74" s="1433"/>
      <c r="O74" s="1433"/>
      <c r="P74" s="1433"/>
      <c r="Q74" s="1433"/>
      <c r="R74" s="1433"/>
      <c r="S74" s="1433"/>
      <c r="T74" s="1433"/>
      <c r="U74" s="1433"/>
      <c r="V74" s="1433"/>
    </row>
    <row r="75" spans="1:35" ht="33.75" customHeight="1" x14ac:dyDescent="0.15">
      <c r="B75" s="1028" t="s">
        <v>941</v>
      </c>
      <c r="C75" s="1028"/>
      <c r="D75" s="1028"/>
      <c r="E75" s="1028"/>
      <c r="F75" s="1028"/>
      <c r="G75" s="1028"/>
      <c r="H75" s="1028"/>
      <c r="I75" s="1028"/>
      <c r="J75" s="1028"/>
      <c r="K75" s="1028"/>
      <c r="L75" s="1028"/>
      <c r="M75" s="1028"/>
      <c r="N75" s="1028"/>
      <c r="O75" s="1028"/>
      <c r="P75" s="1028"/>
      <c r="Q75" s="1028"/>
      <c r="R75" s="1028"/>
      <c r="S75" s="1028"/>
      <c r="T75" s="1028"/>
      <c r="U75" s="1028"/>
      <c r="V75" s="1028"/>
    </row>
  </sheetData>
  <dataConsolidate link="1"/>
  <mergeCells count="164">
    <mergeCell ref="B63:B64"/>
    <mergeCell ref="B61:B62"/>
    <mergeCell ref="B59:B60"/>
    <mergeCell ref="C65:E65"/>
    <mergeCell ref="I65:L65"/>
    <mergeCell ref="F65:H66"/>
    <mergeCell ref="B65:B66"/>
    <mergeCell ref="F64:G64"/>
    <mergeCell ref="C64:E64"/>
    <mergeCell ref="I64:L64"/>
    <mergeCell ref="C66:E66"/>
    <mergeCell ref="I66:L66"/>
    <mergeCell ref="F60:G60"/>
    <mergeCell ref="F62:G62"/>
    <mergeCell ref="C59:E59"/>
    <mergeCell ref="F59:G59"/>
    <mergeCell ref="I59:L59"/>
    <mergeCell ref="C61:E61"/>
    <mergeCell ref="F61:G61"/>
    <mergeCell ref="I61:L6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4:V74"/>
    <mergeCell ref="B72:H72"/>
    <mergeCell ref="M72:P72"/>
    <mergeCell ref="I72:L72"/>
    <mergeCell ref="B73:H73"/>
    <mergeCell ref="M73:P73"/>
    <mergeCell ref="I73:L73"/>
    <mergeCell ref="B67:L67"/>
    <mergeCell ref="A69:M69"/>
    <mergeCell ref="B70:H70"/>
    <mergeCell ref="M70:P70"/>
    <mergeCell ref="I70:L70"/>
    <mergeCell ref="B71:H71"/>
    <mergeCell ref="M71:P71"/>
    <mergeCell ref="I71:L71"/>
    <mergeCell ref="M50:N50"/>
    <mergeCell ref="P50:S50"/>
    <mergeCell ref="F58:H58"/>
    <mergeCell ref="I58:L58"/>
    <mergeCell ref="C60:E60"/>
    <mergeCell ref="I60:L60"/>
    <mergeCell ref="C62:E62"/>
    <mergeCell ref="I62:L62"/>
    <mergeCell ref="G52:H52"/>
    <mergeCell ref="C54:D54"/>
    <mergeCell ref="E54:F54"/>
    <mergeCell ref="G54:P54"/>
    <mergeCell ref="N58:V66"/>
    <mergeCell ref="Q54:R54"/>
    <mergeCell ref="D55:J55"/>
    <mergeCell ref="K55:L55"/>
    <mergeCell ref="M55:Q55"/>
    <mergeCell ref="R55:S55"/>
    <mergeCell ref="C63:E63"/>
    <mergeCell ref="F63:G63"/>
    <mergeCell ref="I63:L63"/>
    <mergeCell ref="C58:E58"/>
    <mergeCell ref="I50:J50"/>
    <mergeCell ref="K50:L50"/>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75:V75"/>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s>
  <phoneticPr fontId="2"/>
  <dataValidations count="4">
    <dataValidation type="list" allowBlank="1" showInputMessage="1" showErrorMessage="1" sqref="I71:L73 L22:U28 M44">
      <formula1>B.○か空白</formula1>
    </dataValidation>
    <dataValidation type="whole" imeMode="off" operator="greaterThanOrEqual" allowBlank="1" showInputMessage="1" showErrorMessage="1" error="小数点以下を切り捨て、整数で入力してください。" sqref="C37:E37 C11:E11 C7:E7 C9:E9 C33:E33 C35:E35 C60:E60 C62:E62 C64:E64">
      <formula1>0</formula1>
    </dataValidation>
    <dataValidation imeMode="off" allowBlank="1" showInputMessage="1" showErrorMessage="1" sqref="M71:O73 C12 C38 C65"/>
    <dataValidation type="whole" operator="greaterThanOrEqual" allowBlank="1" showInputMessage="1" showErrorMessage="1" error="小数点以下を切り捨て、整数で記入してください。" sqref="C6:E6 C8:E8 C10:E10 C32:E32 C34:E34 C36:E36 C59:E59 C61:E61 C63:E63">
      <formula1>0</formula1>
    </dataValidation>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799</v>
      </c>
    </row>
    <row r="2" spans="2:8" ht="22.5" x14ac:dyDescent="0.15">
      <c r="B2" s="81" t="s">
        <v>198</v>
      </c>
      <c r="C2" s="82"/>
      <c r="D2" s="82"/>
      <c r="E2" s="82"/>
      <c r="F2" s="82"/>
      <c r="G2" s="82"/>
      <c r="H2" s="83" t="s">
        <v>199</v>
      </c>
    </row>
    <row r="3" spans="2:8" s="84" customFormat="1" ht="24" customHeight="1" x14ac:dyDescent="0.15">
      <c r="B3" s="703" t="str">
        <f>'様式1-1号'!C17</f>
        <v>■</v>
      </c>
      <c r="C3" s="84" t="s">
        <v>200</v>
      </c>
      <c r="D3" s="704" t="str">
        <f>'様式1-1号'!C18</f>
        <v>□</v>
      </c>
      <c r="E3" s="84" t="s">
        <v>201</v>
      </c>
      <c r="F3" s="704" t="str">
        <f>'様式1-1号'!C19</f>
        <v>□</v>
      </c>
      <c r="G3" s="84" t="s">
        <v>202</v>
      </c>
      <c r="H3" s="705" t="str">
        <f>'はじめに（PC）'!D4&amp;""</f>
        <v>あいうえお活動組織</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268" t="s">
        <v>370</v>
      </c>
      <c r="AM1" s="280"/>
    </row>
    <row r="2" spans="1:39" x14ac:dyDescent="0.45">
      <c r="R2" s="1466" t="s">
        <v>800</v>
      </c>
      <c r="S2" s="1466"/>
      <c r="T2" s="1466"/>
      <c r="U2" s="1466"/>
      <c r="V2" s="1466"/>
      <c r="W2" s="268"/>
      <c r="AM2" s="280"/>
    </row>
    <row r="3" spans="1:39" s="63" customFormat="1" ht="20.25" customHeight="1" x14ac:dyDescent="0.4">
      <c r="A3" s="1539" t="str">
        <f>'様式1-1号'!E5&amp;"構成員一覧"</f>
        <v>あいうえお活動組織構成員一覧</v>
      </c>
      <c r="B3" s="1539"/>
      <c r="C3" s="1539"/>
      <c r="D3" s="1539"/>
      <c r="E3" s="1539"/>
      <c r="F3" s="1539"/>
      <c r="G3" s="1539"/>
      <c r="H3" s="1539"/>
      <c r="I3" s="1539"/>
      <c r="J3" s="1539"/>
      <c r="K3" s="1539"/>
      <c r="L3" s="1539"/>
      <c r="M3" s="1539"/>
      <c r="N3" s="1539"/>
      <c r="O3" s="1539"/>
      <c r="P3" s="1539"/>
      <c r="Q3" s="1539"/>
      <c r="R3" s="1539"/>
      <c r="S3" s="1539"/>
      <c r="T3" s="1539"/>
      <c r="U3" s="1539"/>
      <c r="V3" s="1539"/>
      <c r="W3" s="1539"/>
      <c r="Y3" s="189"/>
      <c r="Z3" s="1538" t="s">
        <v>128</v>
      </c>
      <c r="AA3" s="1538"/>
      <c r="AB3" s="1538"/>
      <c r="AC3" s="1538"/>
      <c r="AD3" s="1538" t="s">
        <v>137</v>
      </c>
      <c r="AE3" s="1538"/>
      <c r="AF3" s="1538"/>
      <c r="AG3" s="1538"/>
      <c r="AH3" s="1538"/>
      <c r="AI3" s="1538"/>
      <c r="AJ3" s="1538"/>
      <c r="AK3" s="1538"/>
      <c r="AL3" s="1538"/>
      <c r="AM3" s="281"/>
    </row>
    <row r="4" spans="1:39" ht="36" customHeight="1" x14ac:dyDescent="0.45">
      <c r="B4" s="1540" t="str">
        <f>"以下３．の構成員は、"&amp;'様式1-1号'!E5&amp;"へ参加するとともに、活動組織の代表、役員を下記１．２．のとおり定めます。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540"/>
      <c r="D4" s="1540"/>
      <c r="E4" s="1540"/>
      <c r="F4" s="1540"/>
      <c r="G4" s="1540"/>
      <c r="H4" s="1540"/>
      <c r="I4" s="1540"/>
      <c r="J4" s="1540"/>
      <c r="K4" s="1540"/>
      <c r="L4" s="1540"/>
      <c r="M4" s="1540"/>
      <c r="N4" s="1540"/>
      <c r="O4" s="1540"/>
      <c r="P4" s="1540"/>
      <c r="Q4" s="1540"/>
      <c r="R4" s="1540"/>
      <c r="S4" s="1540"/>
      <c r="T4" s="1540"/>
      <c r="U4" s="1540"/>
      <c r="V4" s="1540"/>
      <c r="Y4" s="189"/>
      <c r="Z4" s="695" t="s">
        <v>1063</v>
      </c>
      <c r="AA4" s="696" t="s">
        <v>1064</v>
      </c>
      <c r="AB4" s="696" t="s">
        <v>1065</v>
      </c>
      <c r="AC4" s="696" t="s">
        <v>1066</v>
      </c>
      <c r="AD4" s="696" t="s">
        <v>1067</v>
      </c>
      <c r="AE4" s="696" t="s">
        <v>1068</v>
      </c>
      <c r="AF4" s="696" t="s">
        <v>1069</v>
      </c>
      <c r="AG4" s="696" t="s">
        <v>1070</v>
      </c>
      <c r="AH4" s="696" t="s">
        <v>1071</v>
      </c>
      <c r="AI4" s="696" t="s">
        <v>1072</v>
      </c>
      <c r="AJ4" s="696" t="s">
        <v>1073</v>
      </c>
      <c r="AK4" s="696" t="s">
        <v>1074</v>
      </c>
      <c r="AL4" s="697" t="s">
        <v>1075</v>
      </c>
      <c r="AM4" s="282"/>
    </row>
    <row r="5" spans="1:39" s="63" customFormat="1" ht="22.5" customHeight="1" x14ac:dyDescent="0.15">
      <c r="A5" s="190" t="s">
        <v>118</v>
      </c>
      <c r="Y5" s="64" t="s">
        <v>138</v>
      </c>
      <c r="Z5" s="64">
        <f>COUNTIF($B21:$D49,Z4)</f>
        <v>2</v>
      </c>
      <c r="AA5" s="271">
        <f t="shared" ref="AA5:AL5" si="0">COUNTIF($B21:$D49,AA4)</f>
        <v>2</v>
      </c>
      <c r="AB5" s="271">
        <f t="shared" si="0"/>
        <v>2</v>
      </c>
      <c r="AC5" s="271">
        <f t="shared" si="0"/>
        <v>0</v>
      </c>
      <c r="AD5" s="271">
        <f>COUNTIF($B21:$D49,AD4)</f>
        <v>6</v>
      </c>
      <c r="AE5" s="271">
        <f t="shared" si="0"/>
        <v>1</v>
      </c>
      <c r="AF5" s="274">
        <f t="shared" si="0"/>
        <v>1</v>
      </c>
      <c r="AG5" s="274">
        <f t="shared" si="0"/>
        <v>0</v>
      </c>
      <c r="AH5" s="274">
        <f t="shared" si="0"/>
        <v>0</v>
      </c>
      <c r="AI5" s="274">
        <f t="shared" si="0"/>
        <v>0</v>
      </c>
      <c r="AJ5" s="274">
        <f t="shared" si="0"/>
        <v>1</v>
      </c>
      <c r="AK5" s="274">
        <f t="shared" si="0"/>
        <v>0</v>
      </c>
      <c r="AL5" s="274">
        <f t="shared" si="0"/>
        <v>0</v>
      </c>
      <c r="AM5" s="280"/>
    </row>
    <row r="6" spans="1:39" ht="22.5" customHeight="1" x14ac:dyDescent="0.45">
      <c r="B6" s="1501" t="s">
        <v>119</v>
      </c>
      <c r="C6" s="1493"/>
      <c r="D6" s="1493"/>
      <c r="E6" s="1493" t="s">
        <v>120</v>
      </c>
      <c r="F6" s="1493"/>
      <c r="G6" s="1493"/>
      <c r="H6" s="1493"/>
      <c r="I6" s="1493" t="s">
        <v>121</v>
      </c>
      <c r="J6" s="1493"/>
      <c r="K6" s="1493"/>
      <c r="L6" s="1493"/>
      <c r="M6" s="1493"/>
      <c r="N6" s="1493"/>
      <c r="O6" s="1493"/>
      <c r="P6" s="1493"/>
      <c r="Q6" s="1493"/>
      <c r="R6" s="1493"/>
      <c r="S6" s="1493" t="s">
        <v>122</v>
      </c>
      <c r="T6" s="1493"/>
      <c r="U6" s="1493"/>
      <c r="V6" s="1516"/>
    </row>
    <row r="7" spans="1:39" ht="22.5" customHeight="1" x14ac:dyDescent="0.45">
      <c r="B7" s="1523" t="s">
        <v>209</v>
      </c>
      <c r="C7" s="1524"/>
      <c r="D7" s="1525"/>
      <c r="E7" s="1526" t="str">
        <f>'はじめに（PC）'!D5&amp;""</f>
        <v>多面　太郎</v>
      </c>
      <c r="F7" s="1527"/>
      <c r="G7" s="1527"/>
      <c r="H7" s="1528"/>
      <c r="I7" s="1529" t="str">
        <f>'はじめに（PC）'!D6&amp;""</f>
        <v>○○県△△市○町○-○-○</v>
      </c>
      <c r="J7" s="1530"/>
      <c r="K7" s="1530"/>
      <c r="L7" s="1530"/>
      <c r="M7" s="1530"/>
      <c r="N7" s="1530"/>
      <c r="O7" s="1530"/>
      <c r="P7" s="1530"/>
      <c r="Q7" s="1530"/>
      <c r="R7" s="1531"/>
      <c r="S7" s="1541"/>
      <c r="T7" s="1542"/>
      <c r="U7" s="1542"/>
      <c r="V7" s="1543"/>
      <c r="Y7" s="63"/>
      <c r="Z7" s="63"/>
      <c r="AA7" s="63"/>
      <c r="AB7" s="63"/>
      <c r="AC7" s="63"/>
      <c r="AD7" s="63"/>
      <c r="AE7" s="63"/>
      <c r="AF7" s="63"/>
      <c r="AG7" s="63"/>
      <c r="AH7" s="63"/>
      <c r="AI7" s="63"/>
      <c r="AJ7" s="63"/>
      <c r="AK7" s="63"/>
      <c r="AL7" s="63"/>
      <c r="AM7" s="63"/>
    </row>
    <row r="8" spans="1:39" s="63" customFormat="1" ht="22.5" customHeight="1" x14ac:dyDescent="0.45">
      <c r="A8" s="190" t="s">
        <v>123</v>
      </c>
      <c r="B8" s="67"/>
      <c r="C8" s="67"/>
      <c r="Z8" s="65"/>
      <c r="AA8" s="65"/>
      <c r="AB8" s="65"/>
      <c r="AC8" s="65"/>
      <c r="AD8" s="65"/>
      <c r="AE8" s="65"/>
      <c r="AF8" s="65"/>
      <c r="AG8" s="65"/>
      <c r="AH8" s="65"/>
      <c r="AI8" s="65"/>
      <c r="AJ8" s="65"/>
      <c r="AK8" s="65"/>
      <c r="AL8" s="65"/>
    </row>
    <row r="9" spans="1:39" s="63" customFormat="1" ht="22.5" customHeight="1" x14ac:dyDescent="0.45">
      <c r="B9" s="1501" t="s">
        <v>119</v>
      </c>
      <c r="C9" s="1493"/>
      <c r="D9" s="1493"/>
      <c r="E9" s="1493" t="s">
        <v>120</v>
      </c>
      <c r="F9" s="1493"/>
      <c r="G9" s="1493"/>
      <c r="H9" s="1493"/>
      <c r="I9" s="1493" t="s">
        <v>121</v>
      </c>
      <c r="J9" s="1493"/>
      <c r="K9" s="1493"/>
      <c r="L9" s="1493"/>
      <c r="M9" s="1493"/>
      <c r="N9" s="1493"/>
      <c r="O9" s="1493"/>
      <c r="P9" s="1493"/>
      <c r="Q9" s="1493"/>
      <c r="R9" s="1493"/>
      <c r="S9" s="1493" t="s">
        <v>122</v>
      </c>
      <c r="T9" s="1493"/>
      <c r="U9" s="1493"/>
      <c r="V9" s="1516"/>
      <c r="Y9" s="65"/>
      <c r="Z9" s="65"/>
      <c r="AA9" s="65"/>
      <c r="AB9" s="65"/>
      <c r="AC9" s="65"/>
      <c r="AD9" s="65"/>
      <c r="AE9" s="65"/>
      <c r="AF9" s="65"/>
      <c r="AG9" s="65"/>
      <c r="AH9" s="65"/>
      <c r="AI9" s="65"/>
      <c r="AJ9" s="65"/>
      <c r="AK9" s="65"/>
      <c r="AL9" s="65"/>
      <c r="AM9" s="65"/>
    </row>
    <row r="10" spans="1:39" s="65" customFormat="1" ht="22.5" customHeight="1" x14ac:dyDescent="0.45">
      <c r="B10" s="1468" t="s">
        <v>219</v>
      </c>
      <c r="C10" s="1469"/>
      <c r="D10" s="1470"/>
      <c r="E10" s="1471" t="s">
        <v>220</v>
      </c>
      <c r="F10" s="1469"/>
      <c r="G10" s="1469"/>
      <c r="H10" s="1470"/>
      <c r="I10" s="1472" t="s">
        <v>604</v>
      </c>
      <c r="J10" s="1473"/>
      <c r="K10" s="1473"/>
      <c r="L10" s="1473"/>
      <c r="M10" s="1473"/>
      <c r="N10" s="1473"/>
      <c r="O10" s="1473"/>
      <c r="P10" s="1473"/>
      <c r="Q10" s="1473"/>
      <c r="R10" s="1474"/>
      <c r="S10" s="1475"/>
      <c r="T10" s="1476"/>
      <c r="U10" s="1476"/>
      <c r="V10" s="1477"/>
    </row>
    <row r="11" spans="1:39" s="65" customFormat="1" ht="22.5" customHeight="1" x14ac:dyDescent="0.45">
      <c r="B11" s="1468" t="s">
        <v>218</v>
      </c>
      <c r="C11" s="1469"/>
      <c r="D11" s="1470"/>
      <c r="E11" s="1471" t="s">
        <v>221</v>
      </c>
      <c r="F11" s="1469"/>
      <c r="G11" s="1469"/>
      <c r="H11" s="1470"/>
      <c r="I11" s="1472" t="s">
        <v>604</v>
      </c>
      <c r="J11" s="1473"/>
      <c r="K11" s="1473"/>
      <c r="L11" s="1473"/>
      <c r="M11" s="1473"/>
      <c r="N11" s="1473"/>
      <c r="O11" s="1473"/>
      <c r="P11" s="1473"/>
      <c r="Q11" s="1473"/>
      <c r="R11" s="1474"/>
      <c r="S11" s="1475"/>
      <c r="T11" s="1476"/>
      <c r="U11" s="1476"/>
      <c r="V11" s="1477"/>
    </row>
    <row r="12" spans="1:39" s="65" customFormat="1" ht="22.5" customHeight="1" x14ac:dyDescent="0.45">
      <c r="B12" s="1468"/>
      <c r="C12" s="1469"/>
      <c r="D12" s="1470"/>
      <c r="E12" s="1471"/>
      <c r="F12" s="1469"/>
      <c r="G12" s="1469"/>
      <c r="H12" s="1470"/>
      <c r="I12" s="1472"/>
      <c r="J12" s="1473"/>
      <c r="K12" s="1473"/>
      <c r="L12" s="1473"/>
      <c r="M12" s="1473"/>
      <c r="N12" s="1473"/>
      <c r="O12" s="1473"/>
      <c r="P12" s="1473"/>
      <c r="Q12" s="1473"/>
      <c r="R12" s="1474"/>
      <c r="S12" s="1475"/>
      <c r="T12" s="1476"/>
      <c r="U12" s="1476"/>
      <c r="V12" s="1477"/>
    </row>
    <row r="13" spans="1:39" s="65" customFormat="1" ht="22.5" customHeight="1" x14ac:dyDescent="0.45">
      <c r="B13" s="1468"/>
      <c r="C13" s="1469"/>
      <c r="D13" s="1470"/>
      <c r="E13" s="1471"/>
      <c r="F13" s="1469"/>
      <c r="G13" s="1469"/>
      <c r="H13" s="1470"/>
      <c r="I13" s="1519"/>
      <c r="J13" s="1520"/>
      <c r="K13" s="1520"/>
      <c r="L13" s="1520"/>
      <c r="M13" s="1520"/>
      <c r="N13" s="1520"/>
      <c r="O13" s="1520"/>
      <c r="P13" s="1520"/>
      <c r="Q13" s="1520"/>
      <c r="R13" s="1521"/>
      <c r="S13" s="1475"/>
      <c r="T13" s="1476"/>
      <c r="U13" s="1476"/>
      <c r="V13" s="1477"/>
    </row>
    <row r="14" spans="1:39" s="65" customFormat="1" ht="22.5" customHeight="1" x14ac:dyDescent="0.45">
      <c r="B14" s="1532"/>
      <c r="C14" s="1500"/>
      <c r="D14" s="1500"/>
      <c r="E14" s="1500"/>
      <c r="F14" s="1500"/>
      <c r="G14" s="1500"/>
      <c r="H14" s="1500"/>
      <c r="I14" s="1535"/>
      <c r="J14" s="1535"/>
      <c r="K14" s="1535"/>
      <c r="L14" s="1535"/>
      <c r="M14" s="1535"/>
      <c r="N14" s="1535"/>
      <c r="O14" s="1535"/>
      <c r="P14" s="1535"/>
      <c r="Q14" s="1535"/>
      <c r="R14" s="1535"/>
      <c r="S14" s="1536"/>
      <c r="T14" s="1536"/>
      <c r="U14" s="1536"/>
      <c r="V14" s="1537"/>
      <c r="Y14" s="63"/>
      <c r="Z14" s="63"/>
      <c r="AA14" s="63"/>
      <c r="AB14" s="63"/>
      <c r="AC14" s="63"/>
      <c r="AD14" s="63"/>
      <c r="AE14" s="63"/>
      <c r="AF14" s="63"/>
      <c r="AG14" s="63"/>
      <c r="AH14" s="63"/>
      <c r="AI14" s="63"/>
      <c r="AJ14" s="63"/>
      <c r="AK14" s="63"/>
      <c r="AL14" s="63"/>
      <c r="AM14" s="63"/>
    </row>
    <row r="15" spans="1:39" s="63" customFormat="1" ht="17.25" customHeight="1" x14ac:dyDescent="0.45">
      <c r="A15" s="190" t="s">
        <v>124</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45">
      <c r="A16" s="190"/>
      <c r="B16" s="1533" t="s">
        <v>801</v>
      </c>
      <c r="C16" s="1534"/>
      <c r="D16" s="1534"/>
      <c r="E16" s="1534"/>
      <c r="F16" s="1534"/>
      <c r="G16" s="1534"/>
      <c r="H16" s="1534"/>
      <c r="I16" s="1534"/>
      <c r="J16" s="1534"/>
      <c r="K16" s="1534"/>
      <c r="L16" s="1534"/>
      <c r="M16" s="1534"/>
      <c r="N16" s="1534"/>
      <c r="O16" s="1534"/>
      <c r="P16" s="1534"/>
      <c r="Q16" s="1534"/>
      <c r="R16" s="1534"/>
      <c r="S16" s="1534"/>
      <c r="T16" s="1534"/>
      <c r="U16" s="1534"/>
      <c r="V16" s="1534"/>
      <c r="Y16" s="62"/>
      <c r="Z16" s="62"/>
      <c r="AA16" s="62"/>
      <c r="AB16" s="62"/>
      <c r="AC16" s="62"/>
      <c r="AD16" s="62"/>
      <c r="AE16" s="62"/>
      <c r="AF16" s="62"/>
      <c r="AG16" s="62"/>
      <c r="AH16" s="62"/>
      <c r="AI16" s="62"/>
      <c r="AJ16" s="62"/>
      <c r="AK16" s="62"/>
      <c r="AL16" s="62"/>
      <c r="AM16" s="62"/>
    </row>
    <row r="17" spans="1:39" s="63" customFormat="1" ht="18" customHeight="1" x14ac:dyDescent="0.45">
      <c r="A17" s="190"/>
      <c r="B17" s="690" t="s">
        <v>610</v>
      </c>
      <c r="C17" s="690"/>
      <c r="D17" s="690"/>
      <c r="E17" s="690"/>
      <c r="F17" s="690"/>
      <c r="G17" s="690"/>
      <c r="H17" s="690"/>
      <c r="I17" s="690"/>
      <c r="J17" s="690"/>
      <c r="K17" s="690"/>
      <c r="L17" s="690"/>
      <c r="M17" s="690"/>
      <c r="N17" s="690"/>
      <c r="O17" s="690"/>
      <c r="P17" s="690"/>
      <c r="Q17" s="690"/>
      <c r="R17" s="690"/>
      <c r="S17" s="690"/>
      <c r="T17" s="690"/>
      <c r="U17" s="690"/>
      <c r="V17" s="690"/>
      <c r="Y17" s="62"/>
      <c r="Z17" s="62"/>
      <c r="AA17" s="62"/>
      <c r="AB17" s="62"/>
      <c r="AC17" s="62"/>
      <c r="AD17" s="62"/>
      <c r="AE17" s="62"/>
      <c r="AF17" s="62"/>
      <c r="AG17" s="62"/>
      <c r="AH17" s="62"/>
      <c r="AI17" s="62"/>
      <c r="AJ17" s="62"/>
      <c r="AK17" s="62"/>
      <c r="AL17" s="62"/>
      <c r="AM17" s="62"/>
    </row>
    <row r="18" spans="1:39" ht="22.5" customHeight="1" x14ac:dyDescent="0.45">
      <c r="A18" s="62" t="s">
        <v>125</v>
      </c>
      <c r="B18" s="192"/>
      <c r="G18" s="188"/>
      <c r="H18" s="188"/>
      <c r="I18" s="193"/>
      <c r="J18" s="188"/>
      <c r="K18" s="194"/>
      <c r="L18" s="188"/>
    </row>
    <row r="19" spans="1:39" ht="37.5" customHeight="1" x14ac:dyDescent="0.45">
      <c r="A19" s="65"/>
      <c r="B19" s="1522" t="s">
        <v>515</v>
      </c>
      <c r="C19" s="1522"/>
      <c r="D19" s="1522"/>
      <c r="E19" s="1522"/>
      <c r="F19" s="1522"/>
      <c r="G19" s="1522"/>
      <c r="H19" s="1522"/>
      <c r="I19" s="1522"/>
      <c r="J19" s="1522"/>
      <c r="K19" s="1522"/>
      <c r="L19" s="1522"/>
      <c r="M19" s="1522"/>
      <c r="N19" s="1522"/>
      <c r="O19" s="1522"/>
      <c r="P19" s="1522"/>
      <c r="Q19" s="1522"/>
      <c r="R19" s="1522"/>
      <c r="S19" s="1522"/>
      <c r="T19" s="1522"/>
      <c r="U19" s="1522"/>
      <c r="V19" s="1522"/>
      <c r="Y19" s="63"/>
      <c r="Z19" s="63"/>
      <c r="AA19" s="63"/>
      <c r="AB19" s="63"/>
      <c r="AC19" s="63"/>
      <c r="AD19" s="63"/>
      <c r="AE19" s="63"/>
      <c r="AF19" s="63"/>
      <c r="AG19" s="63"/>
      <c r="AH19" s="63"/>
      <c r="AI19" s="63"/>
      <c r="AJ19" s="63"/>
      <c r="AK19" s="63"/>
      <c r="AL19" s="63"/>
      <c r="AM19" s="63"/>
    </row>
    <row r="20" spans="1:39" s="63" customFormat="1" ht="22.5" customHeight="1" x14ac:dyDescent="0.45">
      <c r="B20" s="1501" t="s">
        <v>127</v>
      </c>
      <c r="C20" s="1493"/>
      <c r="D20" s="1493"/>
      <c r="E20" s="1493" t="s">
        <v>120</v>
      </c>
      <c r="F20" s="1493"/>
      <c r="G20" s="1493"/>
      <c r="H20" s="1493"/>
      <c r="I20" s="1493" t="s">
        <v>121</v>
      </c>
      <c r="J20" s="1493"/>
      <c r="K20" s="1493"/>
      <c r="L20" s="1493"/>
      <c r="M20" s="1493"/>
      <c r="N20" s="1493"/>
      <c r="O20" s="1493"/>
      <c r="P20" s="1493"/>
      <c r="Q20" s="1493"/>
      <c r="R20" s="1493"/>
      <c r="S20" s="1485" t="s">
        <v>510</v>
      </c>
      <c r="T20" s="1485"/>
      <c r="U20" s="1485"/>
      <c r="V20" s="1486"/>
      <c r="Y20" s="65"/>
      <c r="Z20" s="65"/>
      <c r="AA20" s="65"/>
      <c r="AB20" s="65"/>
      <c r="AC20" s="65"/>
      <c r="AD20" s="65"/>
      <c r="AE20" s="65"/>
      <c r="AF20" s="65"/>
      <c r="AG20" s="65"/>
      <c r="AH20" s="65"/>
      <c r="AI20" s="65"/>
      <c r="AJ20" s="65"/>
      <c r="AK20" s="65"/>
      <c r="AL20" s="65"/>
      <c r="AM20" s="65"/>
    </row>
    <row r="21" spans="1:39" s="65" customFormat="1" ht="22.5" customHeight="1" x14ac:dyDescent="0.45">
      <c r="B21" s="1491" t="s">
        <v>1063</v>
      </c>
      <c r="C21" s="1492"/>
      <c r="D21" s="1492"/>
      <c r="E21" s="1487" t="s">
        <v>216</v>
      </c>
      <c r="F21" s="1487"/>
      <c r="G21" s="1487"/>
      <c r="H21" s="1487"/>
      <c r="I21" s="1472" t="s">
        <v>604</v>
      </c>
      <c r="J21" s="1473"/>
      <c r="K21" s="1473"/>
      <c r="L21" s="1473"/>
      <c r="M21" s="1473"/>
      <c r="N21" s="1473"/>
      <c r="O21" s="1473"/>
      <c r="P21" s="1473"/>
      <c r="Q21" s="1473"/>
      <c r="R21" s="1474"/>
      <c r="S21" s="1507"/>
      <c r="T21" s="1507"/>
      <c r="U21" s="1507"/>
      <c r="V21" s="1508"/>
    </row>
    <row r="22" spans="1:39" s="66" customFormat="1" ht="22.5" customHeight="1" x14ac:dyDescent="0.45">
      <c r="B22" s="1491" t="s">
        <v>1064</v>
      </c>
      <c r="C22" s="1492"/>
      <c r="D22" s="1492"/>
      <c r="E22" s="1487" t="s">
        <v>220</v>
      </c>
      <c r="F22" s="1487"/>
      <c r="G22" s="1487"/>
      <c r="H22" s="1487"/>
      <c r="I22" s="1472" t="s">
        <v>605</v>
      </c>
      <c r="J22" s="1473"/>
      <c r="K22" s="1473"/>
      <c r="L22" s="1473"/>
      <c r="M22" s="1473"/>
      <c r="N22" s="1473"/>
      <c r="O22" s="1473"/>
      <c r="P22" s="1473"/>
      <c r="Q22" s="1473"/>
      <c r="R22" s="1474"/>
      <c r="S22" s="1507"/>
      <c r="T22" s="1507"/>
      <c r="U22" s="1507"/>
      <c r="V22" s="1508"/>
    </row>
    <row r="23" spans="1:39" s="65" customFormat="1" ht="22.5" customHeight="1" x14ac:dyDescent="0.45">
      <c r="B23" s="1498" t="s">
        <v>1065</v>
      </c>
      <c r="C23" s="1499"/>
      <c r="D23" s="1499"/>
      <c r="E23" s="1487" t="s">
        <v>221</v>
      </c>
      <c r="F23" s="1487"/>
      <c r="G23" s="1487"/>
      <c r="H23" s="1487"/>
      <c r="I23" s="1472" t="s">
        <v>606</v>
      </c>
      <c r="J23" s="1473"/>
      <c r="K23" s="1473"/>
      <c r="L23" s="1473"/>
      <c r="M23" s="1473"/>
      <c r="N23" s="1473"/>
      <c r="O23" s="1473"/>
      <c r="P23" s="1473"/>
      <c r="Q23" s="1473"/>
      <c r="R23" s="1474"/>
      <c r="S23" s="1502" t="s">
        <v>514</v>
      </c>
      <c r="T23" s="1502"/>
      <c r="U23" s="1502"/>
      <c r="V23" s="1503"/>
      <c r="Y23" s="62"/>
      <c r="Z23" s="62"/>
      <c r="AA23" s="62"/>
      <c r="AB23" s="62"/>
      <c r="AC23" s="62"/>
      <c r="AD23" s="62"/>
      <c r="AE23" s="62"/>
      <c r="AF23" s="62"/>
      <c r="AG23" s="62"/>
      <c r="AH23" s="62"/>
      <c r="AI23" s="62"/>
      <c r="AJ23" s="62"/>
      <c r="AK23" s="62"/>
      <c r="AL23" s="62"/>
      <c r="AM23" s="62"/>
    </row>
    <row r="24" spans="1:39" s="65" customFormat="1" ht="24" customHeight="1" x14ac:dyDescent="0.45">
      <c r="B24" s="1478"/>
      <c r="C24" s="1478"/>
      <c r="D24" s="1478"/>
      <c r="E24" s="1518" t="s">
        <v>542</v>
      </c>
      <c r="F24" s="1518"/>
      <c r="G24" s="1518"/>
      <c r="H24" s="1518"/>
      <c r="I24" s="1518"/>
      <c r="J24" s="1518"/>
      <c r="K24" s="1518"/>
      <c r="L24" s="1518"/>
      <c r="M24" s="1518"/>
      <c r="N24" s="1518"/>
      <c r="O24" s="1518"/>
      <c r="P24" s="1518"/>
      <c r="Q24" s="1518"/>
      <c r="R24" s="1518"/>
      <c r="S24" s="1479"/>
      <c r="T24" s="1479"/>
      <c r="U24" s="1479"/>
      <c r="V24" s="1479"/>
      <c r="Y24" s="62"/>
      <c r="Z24" s="62"/>
      <c r="AA24" s="62"/>
      <c r="AB24" s="62"/>
      <c r="AC24" s="62"/>
      <c r="AD24" s="62"/>
      <c r="AE24" s="62"/>
      <c r="AF24" s="62"/>
      <c r="AG24" s="62"/>
      <c r="AH24" s="62"/>
      <c r="AI24" s="62"/>
      <c r="AJ24" s="62"/>
      <c r="AK24" s="62"/>
      <c r="AL24" s="62"/>
      <c r="AM24" s="62"/>
    </row>
    <row r="25" spans="1:39" ht="22.5" customHeight="1" x14ac:dyDescent="0.45">
      <c r="A25" s="65"/>
      <c r="B25" s="63" t="s">
        <v>507</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45">
      <c r="B26" s="1501" t="s">
        <v>127</v>
      </c>
      <c r="C26" s="1493"/>
      <c r="D26" s="1493"/>
      <c r="E26" s="1493" t="s">
        <v>120</v>
      </c>
      <c r="F26" s="1493"/>
      <c r="G26" s="1493"/>
      <c r="H26" s="1493"/>
      <c r="I26" s="1493" t="s">
        <v>121</v>
      </c>
      <c r="J26" s="1493"/>
      <c r="K26" s="1493"/>
      <c r="L26" s="1493"/>
      <c r="M26" s="1493"/>
      <c r="N26" s="1493"/>
      <c r="O26" s="1493"/>
      <c r="P26" s="1493"/>
      <c r="Q26" s="1493"/>
      <c r="R26" s="1493"/>
      <c r="S26" s="1493" t="s">
        <v>122</v>
      </c>
      <c r="T26" s="1493"/>
      <c r="U26" s="1493"/>
      <c r="V26" s="1516"/>
      <c r="Y26" s="66"/>
      <c r="Z26" s="66"/>
      <c r="AA26" s="66"/>
      <c r="AB26" s="66"/>
      <c r="AC26" s="66"/>
      <c r="AD26" s="66"/>
      <c r="AE26" s="66"/>
      <c r="AF26" s="66"/>
      <c r="AG26" s="66"/>
      <c r="AH26" s="66"/>
      <c r="AI26" s="66"/>
      <c r="AJ26" s="66"/>
      <c r="AK26" s="66"/>
      <c r="AL26" s="66"/>
      <c r="AM26" s="66"/>
    </row>
    <row r="27" spans="1:39" s="66" customFormat="1" ht="22.5" customHeight="1" x14ac:dyDescent="0.45">
      <c r="B27" s="1491" t="s">
        <v>1265</v>
      </c>
      <c r="C27" s="1492"/>
      <c r="D27" s="1492"/>
      <c r="E27" s="1487" t="s">
        <v>802</v>
      </c>
      <c r="F27" s="1487"/>
      <c r="G27" s="1487"/>
      <c r="H27" s="1487"/>
      <c r="I27" s="1472" t="s">
        <v>604</v>
      </c>
      <c r="J27" s="1473"/>
      <c r="K27" s="1473"/>
      <c r="L27" s="1473"/>
      <c r="M27" s="1473"/>
      <c r="N27" s="1473"/>
      <c r="O27" s="1473"/>
      <c r="P27" s="1473"/>
      <c r="Q27" s="1473"/>
      <c r="R27" s="1474"/>
      <c r="S27" s="1507"/>
      <c r="T27" s="1507"/>
      <c r="U27" s="1507"/>
      <c r="V27" s="1508"/>
    </row>
    <row r="28" spans="1:39" s="66" customFormat="1" ht="22.5" customHeight="1" x14ac:dyDescent="0.45">
      <c r="B28" s="1491" t="s">
        <v>1265</v>
      </c>
      <c r="C28" s="1492"/>
      <c r="D28" s="1492"/>
      <c r="E28" s="1487" t="s">
        <v>806</v>
      </c>
      <c r="F28" s="1487"/>
      <c r="G28" s="1487"/>
      <c r="H28" s="1487"/>
      <c r="I28" s="1472" t="s">
        <v>605</v>
      </c>
      <c r="J28" s="1473"/>
      <c r="K28" s="1473"/>
      <c r="L28" s="1473"/>
      <c r="M28" s="1473"/>
      <c r="N28" s="1473"/>
      <c r="O28" s="1473"/>
      <c r="P28" s="1473"/>
      <c r="Q28" s="1473"/>
      <c r="R28" s="1474"/>
      <c r="S28" s="1507"/>
      <c r="T28" s="1507"/>
      <c r="U28" s="1507"/>
      <c r="V28" s="1508"/>
    </row>
    <row r="29" spans="1:39" s="66" customFormat="1" ht="19.5" x14ac:dyDescent="0.45">
      <c r="B29" s="1491" t="s">
        <v>1265</v>
      </c>
      <c r="C29" s="1492"/>
      <c r="D29" s="1492"/>
      <c r="E29" s="1500" t="s">
        <v>807</v>
      </c>
      <c r="F29" s="1500"/>
      <c r="G29" s="1500"/>
      <c r="H29" s="1500"/>
      <c r="I29" s="1472" t="s">
        <v>606</v>
      </c>
      <c r="J29" s="1473"/>
      <c r="K29" s="1473"/>
      <c r="L29" s="1473"/>
      <c r="M29" s="1473"/>
      <c r="N29" s="1473"/>
      <c r="O29" s="1473"/>
      <c r="P29" s="1473"/>
      <c r="Q29" s="1473"/>
      <c r="R29" s="1474"/>
      <c r="S29" s="1502"/>
      <c r="T29" s="1502"/>
      <c r="U29" s="1502"/>
      <c r="V29" s="1503"/>
      <c r="Y29" s="62"/>
      <c r="Z29" s="62"/>
      <c r="AA29" s="62"/>
      <c r="AB29" s="62"/>
      <c r="AC29" s="62"/>
      <c r="AD29" s="62"/>
      <c r="AE29" s="62"/>
      <c r="AF29" s="62"/>
      <c r="AG29" s="62"/>
      <c r="AH29" s="62"/>
      <c r="AI29" s="62"/>
      <c r="AJ29" s="62"/>
      <c r="AK29" s="62"/>
      <c r="AL29" s="62"/>
      <c r="AM29" s="62"/>
    </row>
    <row r="30" spans="1:39" s="66" customFormat="1" x14ac:dyDescent="0.45">
      <c r="B30" s="1478"/>
      <c r="C30" s="1478"/>
      <c r="D30" s="1478"/>
      <c r="E30" s="1480" t="s">
        <v>542</v>
      </c>
      <c r="F30" s="1481"/>
      <c r="G30" s="1481"/>
      <c r="H30" s="1481"/>
      <c r="I30" s="1481"/>
      <c r="J30" s="1481"/>
      <c r="K30" s="1481"/>
      <c r="L30" s="1481"/>
      <c r="M30" s="1481"/>
      <c r="N30" s="1481"/>
      <c r="O30" s="1481"/>
      <c r="P30" s="1481"/>
      <c r="Q30" s="1481"/>
      <c r="R30" s="1481"/>
      <c r="S30" s="1479"/>
      <c r="T30" s="1479"/>
      <c r="U30" s="1479"/>
      <c r="V30" s="1479"/>
      <c r="Y30" s="62"/>
      <c r="Z30" s="62"/>
      <c r="AA30" s="62"/>
      <c r="AB30" s="62"/>
      <c r="AC30" s="62"/>
      <c r="AD30" s="62"/>
      <c r="AE30" s="62"/>
      <c r="AF30" s="62"/>
      <c r="AG30" s="62"/>
      <c r="AH30" s="62"/>
      <c r="AI30" s="62"/>
      <c r="AJ30" s="62"/>
      <c r="AK30" s="62"/>
      <c r="AL30" s="62"/>
      <c r="AM30" s="62"/>
    </row>
    <row r="31" spans="1:39" ht="22.5" customHeight="1" x14ac:dyDescent="0.45">
      <c r="A31" s="62" t="s">
        <v>126</v>
      </c>
      <c r="B31" s="192"/>
      <c r="G31" s="188"/>
      <c r="H31" s="188"/>
      <c r="I31" s="193"/>
      <c r="J31" s="188"/>
      <c r="K31" s="194"/>
    </row>
    <row r="32" spans="1:39" ht="37.5" customHeight="1" x14ac:dyDescent="0.45">
      <c r="A32" s="65"/>
      <c r="B32" s="1489" t="s">
        <v>1283</v>
      </c>
      <c r="C32" s="1489"/>
      <c r="D32" s="1489"/>
      <c r="E32" s="1489"/>
      <c r="F32" s="1489"/>
      <c r="G32" s="1489"/>
      <c r="H32" s="1489"/>
      <c r="I32" s="1489"/>
      <c r="J32" s="1489"/>
      <c r="K32" s="1489"/>
      <c r="L32" s="1489"/>
      <c r="M32" s="1489"/>
      <c r="N32" s="1489"/>
      <c r="O32" s="1489"/>
      <c r="P32" s="1489"/>
      <c r="Q32" s="1489"/>
      <c r="R32" s="1489"/>
      <c r="S32" s="1489"/>
      <c r="T32" s="1489"/>
      <c r="U32" s="1489"/>
      <c r="V32" s="1489"/>
      <c r="Y32" s="63"/>
      <c r="Z32" s="63"/>
      <c r="AA32" s="63"/>
      <c r="AB32" s="63"/>
      <c r="AC32" s="63"/>
      <c r="AD32" s="63"/>
      <c r="AE32" s="63"/>
      <c r="AF32" s="63"/>
      <c r="AG32" s="63"/>
      <c r="AH32" s="63"/>
      <c r="AI32" s="63"/>
      <c r="AJ32" s="63"/>
      <c r="AK32" s="63"/>
      <c r="AL32" s="63"/>
      <c r="AM32" s="63"/>
    </row>
    <row r="33" spans="1:39" s="63" customFormat="1" ht="22.5" customHeight="1" x14ac:dyDescent="0.45">
      <c r="B33" s="1501" t="s">
        <v>127</v>
      </c>
      <c r="C33" s="1493"/>
      <c r="D33" s="1493"/>
      <c r="E33" s="1493" t="s">
        <v>120</v>
      </c>
      <c r="F33" s="1493"/>
      <c r="G33" s="1493"/>
      <c r="H33" s="1493"/>
      <c r="I33" s="1493" t="s">
        <v>121</v>
      </c>
      <c r="J33" s="1493"/>
      <c r="K33" s="1493"/>
      <c r="L33" s="1493"/>
      <c r="M33" s="1493"/>
      <c r="N33" s="1493"/>
      <c r="O33" s="1493"/>
      <c r="P33" s="1493"/>
      <c r="Q33" s="1493"/>
      <c r="R33" s="1493"/>
      <c r="S33" s="1485" t="s">
        <v>510</v>
      </c>
      <c r="T33" s="1485"/>
      <c r="U33" s="1485"/>
      <c r="V33" s="1486"/>
      <c r="Y33" s="65"/>
      <c r="Z33" s="65"/>
      <c r="AA33" s="65"/>
      <c r="AB33" s="65"/>
      <c r="AC33" s="65"/>
      <c r="AD33" s="65"/>
      <c r="AE33" s="65"/>
      <c r="AF33" s="65"/>
      <c r="AG33" s="65"/>
      <c r="AH33" s="65"/>
      <c r="AI33" s="65"/>
      <c r="AJ33" s="65"/>
      <c r="AK33" s="65"/>
      <c r="AL33" s="65"/>
      <c r="AM33" s="65"/>
    </row>
    <row r="34" spans="1:39" s="65" customFormat="1" ht="22.5" customHeight="1" x14ac:dyDescent="0.45">
      <c r="B34" s="1491" t="s">
        <v>1063</v>
      </c>
      <c r="C34" s="1492"/>
      <c r="D34" s="1492"/>
      <c r="E34" s="1487" t="s">
        <v>803</v>
      </c>
      <c r="F34" s="1487"/>
      <c r="G34" s="1487"/>
      <c r="H34" s="1487"/>
      <c r="I34" s="1472" t="s">
        <v>604</v>
      </c>
      <c r="J34" s="1473"/>
      <c r="K34" s="1473"/>
      <c r="L34" s="1473"/>
      <c r="M34" s="1473"/>
      <c r="N34" s="1473"/>
      <c r="O34" s="1473"/>
      <c r="P34" s="1473"/>
      <c r="Q34" s="1473"/>
      <c r="R34" s="1474"/>
      <c r="S34" s="1507"/>
      <c r="T34" s="1507"/>
      <c r="U34" s="1507"/>
      <c r="V34" s="1508"/>
    </row>
    <row r="35" spans="1:39" s="66" customFormat="1" ht="22.5" customHeight="1" x14ac:dyDescent="0.45">
      <c r="B35" s="1491" t="s">
        <v>1064</v>
      </c>
      <c r="C35" s="1492"/>
      <c r="D35" s="1492"/>
      <c r="E35" s="1487" t="s">
        <v>808</v>
      </c>
      <c r="F35" s="1487"/>
      <c r="G35" s="1487"/>
      <c r="H35" s="1487"/>
      <c r="I35" s="1472" t="s">
        <v>605</v>
      </c>
      <c r="J35" s="1473"/>
      <c r="K35" s="1473"/>
      <c r="L35" s="1473"/>
      <c r="M35" s="1473"/>
      <c r="N35" s="1473"/>
      <c r="O35" s="1473"/>
      <c r="P35" s="1473"/>
      <c r="Q35" s="1473"/>
      <c r="R35" s="1474"/>
      <c r="S35" s="1507"/>
      <c r="T35" s="1507"/>
      <c r="U35" s="1507"/>
      <c r="V35" s="1508"/>
    </row>
    <row r="36" spans="1:39" s="65" customFormat="1" ht="19.5" x14ac:dyDescent="0.45">
      <c r="B36" s="1498" t="s">
        <v>1065</v>
      </c>
      <c r="C36" s="1499"/>
      <c r="D36" s="1499"/>
      <c r="E36" s="1500" t="s">
        <v>809</v>
      </c>
      <c r="F36" s="1500"/>
      <c r="G36" s="1500"/>
      <c r="H36" s="1500"/>
      <c r="I36" s="1472" t="s">
        <v>606</v>
      </c>
      <c r="J36" s="1473"/>
      <c r="K36" s="1473"/>
      <c r="L36" s="1473"/>
      <c r="M36" s="1473"/>
      <c r="N36" s="1473"/>
      <c r="O36" s="1473"/>
      <c r="P36" s="1473"/>
      <c r="Q36" s="1473"/>
      <c r="R36" s="1474"/>
      <c r="S36" s="1502"/>
      <c r="T36" s="1502"/>
      <c r="U36" s="1502"/>
      <c r="V36" s="1503"/>
      <c r="Y36" s="62"/>
      <c r="Z36" s="62"/>
      <c r="AA36" s="62"/>
      <c r="AB36" s="62"/>
      <c r="AC36" s="62"/>
      <c r="AD36" s="62"/>
      <c r="AE36" s="62"/>
      <c r="AF36" s="62"/>
      <c r="AG36" s="62"/>
      <c r="AH36" s="62"/>
      <c r="AI36" s="62"/>
      <c r="AJ36" s="62"/>
      <c r="AK36" s="62"/>
      <c r="AL36" s="62"/>
      <c r="AM36" s="62"/>
    </row>
    <row r="37" spans="1:39" s="65" customFormat="1" ht="19.5" x14ac:dyDescent="0.45">
      <c r="B37" s="1478"/>
      <c r="C37" s="1478"/>
      <c r="D37" s="1478"/>
      <c r="E37" s="1482" t="s">
        <v>542</v>
      </c>
      <c r="F37" s="1483"/>
      <c r="G37" s="1483"/>
      <c r="H37" s="1483"/>
      <c r="I37" s="1483"/>
      <c r="J37" s="1483"/>
      <c r="K37" s="1483"/>
      <c r="L37" s="1483"/>
      <c r="M37" s="1483"/>
      <c r="N37" s="1483"/>
      <c r="O37" s="1483"/>
      <c r="P37" s="1483"/>
      <c r="Q37" s="1483"/>
      <c r="R37" s="1483"/>
      <c r="S37" s="1479"/>
      <c r="T37" s="1479"/>
      <c r="U37" s="1479"/>
      <c r="V37" s="1479"/>
      <c r="Y37" s="62"/>
      <c r="Z37" s="62"/>
      <c r="AA37" s="62"/>
      <c r="AB37" s="62"/>
      <c r="AC37" s="62"/>
      <c r="AD37" s="62"/>
      <c r="AE37" s="62"/>
      <c r="AF37" s="62"/>
      <c r="AG37" s="62"/>
      <c r="AH37" s="62"/>
      <c r="AI37" s="62"/>
      <c r="AJ37" s="62"/>
      <c r="AK37" s="62"/>
      <c r="AL37" s="62"/>
      <c r="AM37" s="62"/>
    </row>
    <row r="38" spans="1:39" x14ac:dyDescent="0.45">
      <c r="A38" s="65"/>
      <c r="B38" s="62" t="s">
        <v>507</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45">
      <c r="B39" s="1501" t="s">
        <v>127</v>
      </c>
      <c r="C39" s="1493"/>
      <c r="D39" s="1493"/>
      <c r="E39" s="1493" t="s">
        <v>120</v>
      </c>
      <c r="F39" s="1493"/>
      <c r="G39" s="1493"/>
      <c r="H39" s="1493"/>
      <c r="I39" s="1493" t="s">
        <v>121</v>
      </c>
      <c r="J39" s="1493"/>
      <c r="K39" s="1493"/>
      <c r="L39" s="1493"/>
      <c r="M39" s="1493"/>
      <c r="N39" s="1493"/>
      <c r="O39" s="1493"/>
      <c r="P39" s="1493"/>
      <c r="Q39" s="1493"/>
      <c r="R39" s="1493"/>
      <c r="S39" s="1493" t="s">
        <v>122</v>
      </c>
      <c r="T39" s="1493"/>
      <c r="U39" s="1493"/>
      <c r="V39" s="1516"/>
      <c r="Y39" s="66"/>
      <c r="Z39" s="66"/>
      <c r="AA39" s="66"/>
      <c r="AB39" s="66"/>
      <c r="AC39" s="66"/>
      <c r="AD39" s="66"/>
      <c r="AE39" s="66"/>
      <c r="AF39" s="66"/>
      <c r="AG39" s="66"/>
      <c r="AH39" s="66"/>
      <c r="AI39" s="66"/>
      <c r="AJ39" s="66"/>
      <c r="AK39" s="66"/>
      <c r="AL39" s="66"/>
      <c r="AM39" s="66"/>
    </row>
    <row r="40" spans="1:39" s="66" customFormat="1" ht="22.5" customHeight="1" x14ac:dyDescent="0.45">
      <c r="B40" s="1491" t="s">
        <v>1067</v>
      </c>
      <c r="C40" s="1492"/>
      <c r="D40" s="1492"/>
      <c r="E40" s="1487" t="s">
        <v>804</v>
      </c>
      <c r="F40" s="1487"/>
      <c r="G40" s="1487"/>
      <c r="H40" s="1487"/>
      <c r="I40" s="1472" t="s">
        <v>604</v>
      </c>
      <c r="J40" s="1473"/>
      <c r="K40" s="1473"/>
      <c r="L40" s="1473"/>
      <c r="M40" s="1473"/>
      <c r="N40" s="1473"/>
      <c r="O40" s="1473"/>
      <c r="P40" s="1473"/>
      <c r="Q40" s="1473"/>
      <c r="R40" s="1474"/>
      <c r="S40" s="1507"/>
      <c r="T40" s="1507"/>
      <c r="U40" s="1507"/>
      <c r="V40" s="1508"/>
    </row>
    <row r="41" spans="1:39" s="66" customFormat="1" ht="22.5" customHeight="1" x14ac:dyDescent="0.45">
      <c r="B41" s="1491" t="s">
        <v>1265</v>
      </c>
      <c r="C41" s="1492"/>
      <c r="D41" s="1492"/>
      <c r="E41" s="1487" t="s">
        <v>810</v>
      </c>
      <c r="F41" s="1487"/>
      <c r="G41" s="1487"/>
      <c r="H41" s="1487"/>
      <c r="I41" s="1472" t="s">
        <v>605</v>
      </c>
      <c r="J41" s="1473"/>
      <c r="K41" s="1473"/>
      <c r="L41" s="1473"/>
      <c r="M41" s="1473"/>
      <c r="N41" s="1473"/>
      <c r="O41" s="1473"/>
      <c r="P41" s="1473"/>
      <c r="Q41" s="1473"/>
      <c r="R41" s="1474"/>
      <c r="S41" s="1507"/>
      <c r="T41" s="1507"/>
      <c r="U41" s="1507"/>
      <c r="V41" s="1508"/>
    </row>
    <row r="42" spans="1:39" s="66" customFormat="1" ht="19.5" x14ac:dyDescent="0.45">
      <c r="B42" s="1491" t="s">
        <v>1265</v>
      </c>
      <c r="C42" s="1492"/>
      <c r="D42" s="1492"/>
      <c r="E42" s="1500" t="s">
        <v>811</v>
      </c>
      <c r="F42" s="1500"/>
      <c r="G42" s="1500"/>
      <c r="H42" s="1500"/>
      <c r="I42" s="1472" t="s">
        <v>606</v>
      </c>
      <c r="J42" s="1473"/>
      <c r="K42" s="1473"/>
      <c r="L42" s="1473"/>
      <c r="M42" s="1473"/>
      <c r="N42" s="1473"/>
      <c r="O42" s="1473"/>
      <c r="P42" s="1473"/>
      <c r="Q42" s="1473"/>
      <c r="R42" s="1474"/>
      <c r="S42" s="1502"/>
      <c r="T42" s="1502"/>
      <c r="U42" s="1502"/>
      <c r="V42" s="1503"/>
      <c r="Y42" s="62"/>
      <c r="Z42" s="62"/>
      <c r="AA42" s="62"/>
      <c r="AB42" s="62"/>
      <c r="AC42" s="62"/>
      <c r="AD42" s="62"/>
      <c r="AE42" s="62"/>
      <c r="AF42" s="62"/>
      <c r="AG42" s="62"/>
      <c r="AH42" s="62"/>
      <c r="AI42" s="62"/>
      <c r="AJ42" s="62"/>
      <c r="AK42" s="62"/>
      <c r="AL42" s="62"/>
      <c r="AM42" s="62"/>
    </row>
    <row r="43" spans="1:39" s="66" customFormat="1" x14ac:dyDescent="0.45">
      <c r="B43" s="1478"/>
      <c r="C43" s="1478"/>
      <c r="D43" s="1478"/>
      <c r="E43" s="1480" t="s">
        <v>542</v>
      </c>
      <c r="F43" s="1481"/>
      <c r="G43" s="1481"/>
      <c r="H43" s="1481"/>
      <c r="I43" s="1481"/>
      <c r="J43" s="1481"/>
      <c r="K43" s="1481"/>
      <c r="L43" s="1481"/>
      <c r="M43" s="1481"/>
      <c r="N43" s="1481"/>
      <c r="O43" s="1481"/>
      <c r="P43" s="1481"/>
      <c r="Q43" s="1481"/>
      <c r="R43" s="1481"/>
      <c r="S43" s="1479"/>
      <c r="T43" s="1479"/>
      <c r="U43" s="1479"/>
      <c r="V43" s="1479"/>
      <c r="Y43" s="62"/>
      <c r="Z43" s="62"/>
      <c r="AA43" s="62"/>
      <c r="AB43" s="62"/>
      <c r="AC43" s="62"/>
      <c r="AD43" s="62"/>
      <c r="AE43" s="62"/>
      <c r="AF43" s="62"/>
      <c r="AG43" s="62"/>
      <c r="AH43" s="62"/>
      <c r="AI43" s="62"/>
      <c r="AJ43" s="62"/>
      <c r="AK43" s="62"/>
      <c r="AL43" s="62"/>
      <c r="AM43" s="62"/>
    </row>
    <row r="44" spans="1:39" x14ac:dyDescent="0.45">
      <c r="A44" s="67" t="s">
        <v>508</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45">
      <c r="B45" s="1501" t="s">
        <v>127</v>
      </c>
      <c r="C45" s="1493"/>
      <c r="D45" s="1493"/>
      <c r="E45" s="1493" t="s">
        <v>120</v>
      </c>
      <c r="F45" s="1493"/>
      <c r="G45" s="1493"/>
      <c r="H45" s="1493"/>
      <c r="I45" s="1493" t="s">
        <v>121</v>
      </c>
      <c r="J45" s="1493"/>
      <c r="K45" s="1493"/>
      <c r="L45" s="1493"/>
      <c r="M45" s="1493"/>
      <c r="N45" s="1493"/>
      <c r="O45" s="1493"/>
      <c r="P45" s="1493"/>
      <c r="Q45" s="1493"/>
      <c r="R45" s="1493"/>
      <c r="S45" s="1485" t="s">
        <v>510</v>
      </c>
      <c r="T45" s="1485"/>
      <c r="U45" s="1485"/>
      <c r="V45" s="1486"/>
      <c r="Y45" s="65"/>
      <c r="Z45" s="65"/>
      <c r="AA45" s="65"/>
      <c r="AB45" s="65"/>
      <c r="AC45" s="65"/>
      <c r="AD45" s="65"/>
      <c r="AE45" s="65"/>
      <c r="AF45" s="65"/>
      <c r="AG45" s="65"/>
      <c r="AH45" s="65"/>
      <c r="AI45" s="65"/>
      <c r="AJ45" s="65"/>
      <c r="AK45" s="65"/>
      <c r="AL45" s="65"/>
      <c r="AM45" s="65"/>
    </row>
    <row r="46" spans="1:39" s="65" customFormat="1" ht="22.5" customHeight="1" x14ac:dyDescent="0.45">
      <c r="B46" s="1491" t="s">
        <v>1068</v>
      </c>
      <c r="C46" s="1492"/>
      <c r="D46" s="1492"/>
      <c r="E46" s="1487" t="s">
        <v>812</v>
      </c>
      <c r="F46" s="1487"/>
      <c r="G46" s="1487"/>
      <c r="H46" s="1487"/>
      <c r="I46" s="1472" t="s">
        <v>604</v>
      </c>
      <c r="J46" s="1473"/>
      <c r="K46" s="1473"/>
      <c r="L46" s="1473"/>
      <c r="M46" s="1473"/>
      <c r="N46" s="1473"/>
      <c r="O46" s="1473"/>
      <c r="P46" s="1473"/>
      <c r="Q46" s="1473"/>
      <c r="R46" s="1474"/>
      <c r="S46" s="1504" t="s">
        <v>511</v>
      </c>
      <c r="T46" s="1505"/>
      <c r="U46" s="1505"/>
      <c r="V46" s="1506"/>
    </row>
    <row r="47" spans="1:39" s="66" customFormat="1" ht="22.5" customHeight="1" x14ac:dyDescent="0.45">
      <c r="B47" s="1491" t="s">
        <v>1069</v>
      </c>
      <c r="C47" s="1492"/>
      <c r="D47" s="1492"/>
      <c r="E47" s="1487" t="s">
        <v>813</v>
      </c>
      <c r="F47" s="1487"/>
      <c r="G47" s="1487"/>
      <c r="H47" s="1487"/>
      <c r="I47" s="1472" t="s">
        <v>605</v>
      </c>
      <c r="J47" s="1473"/>
      <c r="K47" s="1473"/>
      <c r="L47" s="1473"/>
      <c r="M47" s="1473"/>
      <c r="N47" s="1473"/>
      <c r="O47" s="1473"/>
      <c r="P47" s="1473"/>
      <c r="Q47" s="1473"/>
      <c r="R47" s="1474"/>
      <c r="S47" s="1504" t="s">
        <v>512</v>
      </c>
      <c r="T47" s="1505"/>
      <c r="U47" s="1505"/>
      <c r="V47" s="1506"/>
    </row>
    <row r="48" spans="1:39" s="65" customFormat="1" ht="19.5" x14ac:dyDescent="0.45">
      <c r="B48" s="1498" t="s">
        <v>1073</v>
      </c>
      <c r="C48" s="1499"/>
      <c r="D48" s="1499"/>
      <c r="E48" s="1500" t="s">
        <v>805</v>
      </c>
      <c r="F48" s="1500"/>
      <c r="G48" s="1500"/>
      <c r="H48" s="1500"/>
      <c r="I48" s="1472" t="s">
        <v>606</v>
      </c>
      <c r="J48" s="1473"/>
      <c r="K48" s="1473"/>
      <c r="L48" s="1473"/>
      <c r="M48" s="1473"/>
      <c r="N48" s="1473"/>
      <c r="O48" s="1473"/>
      <c r="P48" s="1473"/>
      <c r="Q48" s="1473"/>
      <c r="R48" s="1474"/>
      <c r="S48" s="1495" t="s">
        <v>513</v>
      </c>
      <c r="T48" s="1496"/>
      <c r="U48" s="1496"/>
      <c r="V48" s="1497"/>
      <c r="Y48" s="67"/>
    </row>
    <row r="49" spans="1:53" s="65" customFormat="1" x14ac:dyDescent="0.45">
      <c r="B49" s="1478"/>
      <c r="C49" s="1478"/>
      <c r="D49" s="1478"/>
      <c r="E49" s="1480" t="s">
        <v>542</v>
      </c>
      <c r="F49" s="1481"/>
      <c r="G49" s="1481"/>
      <c r="H49" s="1481"/>
      <c r="I49" s="1481"/>
      <c r="J49" s="1481"/>
      <c r="K49" s="1481"/>
      <c r="L49" s="1481"/>
      <c r="M49" s="1481"/>
      <c r="N49" s="1481"/>
      <c r="O49" s="1481"/>
      <c r="P49" s="1481"/>
      <c r="Q49" s="1481"/>
      <c r="R49" s="1481"/>
      <c r="S49" s="1479"/>
      <c r="T49" s="1479"/>
      <c r="U49" s="1479"/>
      <c r="V49" s="1479"/>
      <c r="Y49" s="67"/>
    </row>
    <row r="50" spans="1:53" s="67" customFormat="1" x14ac:dyDescent="0.15">
      <c r="A50" s="68"/>
    </row>
    <row r="51" spans="1:53" s="67" customFormat="1" ht="27.75" customHeight="1" thickBot="1" x14ac:dyDescent="0.55000000000000004">
      <c r="Y51" s="62"/>
      <c r="Z51" s="1490"/>
      <c r="AA51" s="1490"/>
      <c r="AB51" s="1490"/>
      <c r="AC51" s="1490"/>
      <c r="AD51" s="1490"/>
      <c r="AE51" s="1490"/>
      <c r="AF51" s="1490"/>
      <c r="AG51" s="1490"/>
      <c r="AH51" s="1490"/>
      <c r="AI51" s="1490"/>
      <c r="AJ51" s="1490"/>
      <c r="AK51" s="1490"/>
      <c r="AL51" s="281"/>
      <c r="AM51" s="377"/>
      <c r="AN51" s="1517" t="s">
        <v>141</v>
      </c>
      <c r="AO51" s="1517"/>
      <c r="AP51" s="1517"/>
      <c r="AQ51" s="1517"/>
      <c r="AR51" s="1517"/>
      <c r="AS51" s="1517"/>
      <c r="AT51" s="1517"/>
      <c r="AU51" s="1517"/>
      <c r="AV51" s="1517"/>
      <c r="AW51" s="1517"/>
      <c r="AX51" s="1517"/>
      <c r="AY51" s="1517"/>
      <c r="AZ51" s="1517"/>
      <c r="BA51" s="374"/>
    </row>
    <row r="52" spans="1:53" ht="27.75" customHeight="1" x14ac:dyDescent="0.45">
      <c r="Z52" s="1484"/>
      <c r="AA52" s="1484"/>
      <c r="AB52" s="1484"/>
      <c r="AC52" s="1484"/>
      <c r="AD52" s="281"/>
      <c r="AE52" s="1484"/>
      <c r="AF52" s="1484"/>
      <c r="AG52" s="1484"/>
      <c r="AH52" s="1484"/>
      <c r="AI52" s="1484"/>
      <c r="AJ52" s="1484"/>
      <c r="AK52" s="1484"/>
      <c r="AL52" s="1484"/>
      <c r="AM52" s="378"/>
      <c r="AN52" s="1511" t="s">
        <v>128</v>
      </c>
      <c r="AO52" s="1512"/>
      <c r="AP52" s="1512"/>
      <c r="AQ52" s="1513"/>
      <c r="AR52" s="1514" t="s">
        <v>178</v>
      </c>
      <c r="AS52" s="1514"/>
      <c r="AT52" s="1514"/>
      <c r="AU52" s="1514"/>
      <c r="AV52" s="1514"/>
      <c r="AW52" s="1514"/>
      <c r="AX52" s="1514"/>
      <c r="AY52" s="1514"/>
      <c r="AZ52" s="1515"/>
      <c r="BA52" s="399"/>
    </row>
    <row r="53" spans="1:53" ht="42.75" customHeight="1" x14ac:dyDescent="0.45">
      <c r="Z53" s="455"/>
      <c r="AA53" s="455"/>
      <c r="AB53" s="455"/>
      <c r="AC53" s="455"/>
      <c r="AD53" s="455"/>
      <c r="AE53" s="455"/>
      <c r="AF53" s="455"/>
      <c r="AG53" s="455"/>
      <c r="AH53" s="455"/>
      <c r="AI53" s="455"/>
      <c r="AJ53" s="455"/>
      <c r="AK53" s="455"/>
      <c r="AL53" s="281"/>
      <c r="AM53" s="379"/>
      <c r="AN53" s="375" t="s">
        <v>504</v>
      </c>
      <c r="AO53" s="1509" t="s">
        <v>505</v>
      </c>
      <c r="AP53" s="1509"/>
      <c r="AQ53" s="1510"/>
      <c r="AR53" s="376" t="s">
        <v>504</v>
      </c>
      <c r="AS53" s="1509" t="s">
        <v>505</v>
      </c>
      <c r="AT53" s="1509"/>
      <c r="AU53" s="1509"/>
      <c r="AV53" s="1509"/>
      <c r="AW53" s="1509"/>
      <c r="AX53" s="1509"/>
      <c r="AY53" s="1509"/>
      <c r="AZ53" s="1510"/>
      <c r="BA53" s="399"/>
    </row>
    <row r="54" spans="1:53" ht="27.75" customHeight="1" x14ac:dyDescent="0.45">
      <c r="Z54" s="1488"/>
      <c r="AA54" s="1488"/>
      <c r="AB54" s="1488"/>
      <c r="AC54" s="1488"/>
      <c r="AD54" s="1494"/>
      <c r="AE54" s="1488"/>
      <c r="AF54" s="1488"/>
      <c r="AG54" s="1488"/>
      <c r="AH54" s="1488"/>
      <c r="AI54" s="1488"/>
      <c r="AJ54" s="1488"/>
      <c r="AK54" s="1488"/>
      <c r="AL54" s="1488"/>
      <c r="AM54" s="380"/>
      <c r="AN54" s="465">
        <v>1</v>
      </c>
      <c r="AO54" s="466">
        <v>2</v>
      </c>
      <c r="AP54" s="467">
        <v>3</v>
      </c>
      <c r="AQ54" s="468">
        <v>4</v>
      </c>
      <c r="AR54" s="465">
        <v>5</v>
      </c>
      <c r="AS54" s="466">
        <v>6</v>
      </c>
      <c r="AT54" s="467">
        <v>7</v>
      </c>
      <c r="AU54" s="467">
        <v>8</v>
      </c>
      <c r="AV54" s="467">
        <v>9</v>
      </c>
      <c r="AW54" s="467">
        <v>10</v>
      </c>
      <c r="AX54" s="467">
        <v>11</v>
      </c>
      <c r="AY54" s="467">
        <v>12</v>
      </c>
      <c r="AZ54" s="469">
        <v>13</v>
      </c>
      <c r="BA54" s="399"/>
    </row>
    <row r="55" spans="1:53" ht="229.5" customHeight="1" thickBot="1" x14ac:dyDescent="0.5">
      <c r="Z55" s="1488"/>
      <c r="AA55" s="1488"/>
      <c r="AB55" s="1488"/>
      <c r="AC55" s="1488"/>
      <c r="AD55" s="1494"/>
      <c r="AE55" s="1488"/>
      <c r="AF55" s="1488"/>
      <c r="AG55" s="1488"/>
      <c r="AH55" s="1488"/>
      <c r="AI55" s="1488"/>
      <c r="AJ55" s="1488"/>
      <c r="AK55" s="1488"/>
      <c r="AL55" s="1488"/>
      <c r="AM55" s="381"/>
      <c r="AN55" s="460" t="s">
        <v>139</v>
      </c>
      <c r="AO55" s="461" t="s">
        <v>130</v>
      </c>
      <c r="AP55" s="462" t="s">
        <v>131</v>
      </c>
      <c r="AQ55" s="463" t="s">
        <v>392</v>
      </c>
      <c r="AR55" s="464" t="s">
        <v>391</v>
      </c>
      <c r="AS55" s="461" t="s">
        <v>132</v>
      </c>
      <c r="AT55" s="462" t="s">
        <v>133</v>
      </c>
      <c r="AU55" s="462" t="s">
        <v>134</v>
      </c>
      <c r="AV55" s="462" t="s">
        <v>135</v>
      </c>
      <c r="AW55" s="462" t="s">
        <v>506</v>
      </c>
      <c r="AX55" s="462" t="s">
        <v>136</v>
      </c>
      <c r="AY55" s="462" t="s">
        <v>140</v>
      </c>
      <c r="AZ55" s="463" t="s">
        <v>981</v>
      </c>
      <c r="BA55" s="399"/>
    </row>
    <row r="56" spans="1:53" x14ac:dyDescent="0.45">
      <c r="Z56" s="188"/>
      <c r="AA56" s="188"/>
      <c r="AB56" s="188"/>
      <c r="AC56" s="188"/>
      <c r="AD56" s="188"/>
      <c r="AE56" s="188"/>
      <c r="AF56" s="188"/>
      <c r="AG56" s="188"/>
      <c r="AH56" s="188"/>
      <c r="AI56" s="188"/>
      <c r="AJ56" s="188"/>
      <c r="AK56" s="188"/>
      <c r="AL56" s="188"/>
      <c r="AM56" s="399"/>
      <c r="AN56" s="399"/>
      <c r="AO56" s="399"/>
      <c r="AP56" s="399"/>
      <c r="AQ56" s="399"/>
      <c r="AR56" s="399"/>
      <c r="AS56" s="399"/>
      <c r="AT56" s="399"/>
      <c r="AU56" s="399"/>
      <c r="AV56" s="399"/>
      <c r="AW56" s="399"/>
      <c r="AX56" s="399"/>
      <c r="AY56" s="399"/>
      <c r="AZ56" s="399"/>
      <c r="BA56" s="399"/>
    </row>
    <row r="57" spans="1:53" x14ac:dyDescent="0.45">
      <c r="Z57" s="1484"/>
      <c r="AA57" s="1484"/>
      <c r="AB57" s="1484"/>
      <c r="AC57" s="1484"/>
      <c r="AD57" s="1490"/>
      <c r="AE57" s="1490"/>
      <c r="AF57" s="1490"/>
      <c r="AG57" s="1490"/>
      <c r="AH57" s="1490"/>
      <c r="AI57" s="1490"/>
      <c r="AJ57" s="1490"/>
      <c r="AK57" s="1490"/>
      <c r="AL57" s="1490"/>
      <c r="AM57" s="283"/>
    </row>
    <row r="58" spans="1:53" ht="36" customHeight="1" x14ac:dyDescent="0.45">
      <c r="Z58" s="275"/>
      <c r="AA58" s="1467"/>
      <c r="AB58" s="1467"/>
      <c r="AC58" s="1467"/>
      <c r="AD58" s="276"/>
      <c r="AE58" s="1467"/>
      <c r="AF58" s="1467"/>
      <c r="AG58" s="1467"/>
      <c r="AH58" s="1467"/>
      <c r="AI58" s="1467"/>
      <c r="AJ58" s="1467"/>
      <c r="AK58" s="1467"/>
      <c r="AL58" s="1467"/>
      <c r="AM58" s="276"/>
    </row>
    <row r="59" spans="1:53" x14ac:dyDescent="0.45">
      <c r="Z59" s="277"/>
      <c r="AA59" s="277"/>
      <c r="AB59" s="277"/>
      <c r="AC59" s="277"/>
      <c r="AD59" s="277"/>
      <c r="AE59" s="277"/>
      <c r="AF59" s="277"/>
      <c r="AG59" s="277"/>
      <c r="AH59" s="277"/>
      <c r="AI59" s="277"/>
      <c r="AJ59" s="277"/>
      <c r="AK59" s="277"/>
      <c r="AL59" s="276"/>
      <c r="AM59" s="276"/>
    </row>
    <row r="60" spans="1:53" x14ac:dyDescent="0.45">
      <c r="Z60" s="278"/>
      <c r="AA60" s="278"/>
      <c r="AB60" s="278"/>
      <c r="AC60" s="278"/>
      <c r="AD60" s="279"/>
      <c r="AE60" s="278"/>
      <c r="AF60" s="278"/>
      <c r="AG60" s="278"/>
      <c r="AH60" s="278"/>
      <c r="AI60" s="278"/>
      <c r="AJ60" s="278"/>
      <c r="AK60" s="278"/>
      <c r="AL60" s="278"/>
      <c r="AM60" s="278"/>
    </row>
  </sheetData>
  <mergeCells count="160">
    <mergeCell ref="S14:V14"/>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R2:V2"/>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40:D42 B27:D29">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33</vt:i4>
      </vt:variant>
    </vt:vector>
  </HeadingPairs>
  <TitlesOfParts>
    <vt:vector size="50" baseType="lpstr">
      <vt:lpstr>はじめに（PC）</vt:lpstr>
      <vt:lpstr>はじめに (手書き)</vt:lpstr>
      <vt:lpstr>様式1-1号</vt:lpstr>
      <vt:lpstr>様式1-2号</vt:lpstr>
      <vt:lpstr>様式1-3号</vt:lpstr>
      <vt:lpstr>活動計画書</vt:lpstr>
      <vt:lpstr>加算措置</vt:lpstr>
      <vt:lpstr>位置図</vt:lpstr>
      <vt:lpstr>構成員一覧</vt:lpstr>
      <vt:lpstr>長寿命化整備計画</vt:lpstr>
      <vt:lpstr>工事確認書</vt:lpstr>
      <vt:lpstr>活動記録 </vt:lpstr>
      <vt:lpstr>金銭出納簿</vt:lpstr>
      <vt:lpstr>報告書</vt:lpstr>
      <vt:lpstr>【取組番号早見表】</vt:lpstr>
      <vt:lpstr>【取組番号表】 </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長寿命化整備計画!Print_Area</vt:lpstr>
      <vt:lpstr>報告書!Print_Area</vt:lpstr>
      <vt:lpstr>'様式1-1号'!Print_Area</vt:lpstr>
      <vt:lpstr>'様式1-2号'!Print_Area</vt:lpstr>
      <vt:lpstr>'様式1-3号'!Print_Area</vt:lpstr>
      <vt:lpstr>'活動記録 '!Print_Titles</vt:lpstr>
      <vt:lpstr>金銭出納簿!Print_Titles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武部 弘典</cp:lastModifiedBy>
  <cp:lastPrinted>2019-03-18T06:15:32Z</cp:lastPrinted>
  <dcterms:created xsi:type="dcterms:W3CDTF">2018-10-11T11:14:30Z</dcterms:created>
  <dcterms:modified xsi:type="dcterms:W3CDTF">2019-04-12T00:46:40Z</dcterms:modified>
</cp:coreProperties>
</file>